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pital Improvement\Capital Plan 2016-2017\"/>
    </mc:Choice>
  </mc:AlternateContent>
  <bookViews>
    <workbookView xWindow="0" yWindow="45" windowWidth="15480" windowHeight="10830" activeTab="1"/>
  </bookViews>
  <sheets>
    <sheet name="Total" sheetId="2" r:id="rId1"/>
    <sheet name="Minor" sheetId="1" r:id="rId2"/>
    <sheet name="Renewables" sheetId="3" r:id="rId3"/>
  </sheets>
  <definedNames>
    <definedName name="_xlnm.Print_Area" localSheetId="1">Minor!$A$1:$N$199</definedName>
    <definedName name="_xlnm.Print_Titles" localSheetId="1">Minor!$1:$1</definedName>
    <definedName name="Projects_Cross_Query">Minor!$A$1:$C$194</definedName>
  </definedNames>
  <calcPr calcId="152511"/>
</workbook>
</file>

<file path=xl/calcChain.xml><?xml version="1.0" encoding="utf-8"?>
<calcChain xmlns="http://schemas.openxmlformats.org/spreadsheetml/2006/main">
  <c r="N71" i="1" l="1"/>
  <c r="N160" i="1" l="1"/>
  <c r="N161" i="1"/>
  <c r="N106" i="2" l="1"/>
  <c r="E108" i="2"/>
  <c r="F108" i="2"/>
  <c r="G108" i="2"/>
  <c r="H108" i="2"/>
  <c r="I108" i="2"/>
  <c r="J108" i="2"/>
  <c r="K108" i="2"/>
  <c r="N108" i="2" s="1"/>
  <c r="L108" i="2"/>
  <c r="M108" i="2"/>
  <c r="D108" i="2"/>
  <c r="N103" i="2"/>
  <c r="N98" i="2"/>
  <c r="N89" i="2"/>
  <c r="M86" i="2"/>
  <c r="N74" i="2"/>
  <c r="N72" i="2"/>
  <c r="N47" i="2"/>
  <c r="E32" i="2"/>
  <c r="F32" i="2"/>
  <c r="G32" i="2"/>
  <c r="H32" i="2"/>
  <c r="I32" i="2"/>
  <c r="J32" i="2"/>
  <c r="K32" i="2"/>
  <c r="L32" i="2"/>
  <c r="M32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" i="2"/>
  <c r="N198" i="1"/>
  <c r="N197" i="1"/>
  <c r="E198" i="1"/>
  <c r="F198" i="1"/>
  <c r="G198" i="1"/>
  <c r="H198" i="1"/>
  <c r="I198" i="1"/>
  <c r="J198" i="1"/>
  <c r="K198" i="1"/>
  <c r="L198" i="1"/>
  <c r="M198" i="1"/>
  <c r="D198" i="1"/>
  <c r="E184" i="1"/>
  <c r="F184" i="1"/>
  <c r="G184" i="1"/>
  <c r="H184" i="1"/>
  <c r="I184" i="1"/>
  <c r="J184" i="1"/>
  <c r="K184" i="1"/>
  <c r="L184" i="1"/>
  <c r="M184" i="1"/>
  <c r="D184" i="1"/>
  <c r="N184" i="1" s="1"/>
  <c r="N31" i="2" l="1"/>
  <c r="E74" i="1"/>
  <c r="F74" i="1"/>
  <c r="G74" i="1"/>
  <c r="H74" i="1"/>
  <c r="I74" i="1"/>
  <c r="J74" i="1"/>
  <c r="K74" i="1"/>
  <c r="L74" i="1"/>
  <c r="M74" i="1"/>
  <c r="D74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124" i="1"/>
  <c r="N74" i="1" l="1"/>
  <c r="N169" i="1"/>
  <c r="N145" i="1"/>
  <c r="N100" i="1"/>
  <c r="N76" i="1"/>
  <c r="N77" i="1"/>
  <c r="N78" i="1"/>
  <c r="N79" i="1"/>
  <c r="N80" i="1" l="1"/>
  <c r="N42" i="1"/>
  <c r="I14" i="2"/>
  <c r="H14" i="2"/>
  <c r="N173" i="1"/>
  <c r="N107" i="1"/>
  <c r="N127" i="1"/>
  <c r="N64" i="2" l="1"/>
  <c r="N192" i="1"/>
  <c r="E128" i="1" l="1"/>
  <c r="N128" i="1" s="1"/>
  <c r="N191" i="1"/>
  <c r="N172" i="1"/>
  <c r="N143" i="1"/>
  <c r="M33" i="1" l="1"/>
  <c r="L33" i="1"/>
  <c r="K33" i="1"/>
  <c r="J33" i="1"/>
  <c r="I33" i="1"/>
  <c r="H33" i="1"/>
  <c r="G33" i="1"/>
  <c r="F33" i="1"/>
  <c r="E33" i="1"/>
  <c r="D33" i="1"/>
  <c r="N109" i="1" l="1"/>
  <c r="N66" i="2"/>
  <c r="F138" i="1"/>
  <c r="N135" i="1"/>
  <c r="N108" i="1" l="1"/>
  <c r="N97" i="1"/>
  <c r="N98" i="1"/>
  <c r="N25" i="1"/>
  <c r="N170" i="1"/>
  <c r="N37" i="1"/>
  <c r="N38" i="1"/>
  <c r="N39" i="1"/>
  <c r="N40" i="1"/>
  <c r="D8" i="2" l="1"/>
  <c r="N147" i="1" l="1"/>
  <c r="N148" i="1"/>
  <c r="N150" i="1"/>
  <c r="N146" i="1" l="1"/>
  <c r="N154" i="1"/>
  <c r="N123" i="1"/>
  <c r="N158" i="1"/>
  <c r="N195" i="1" l="1"/>
  <c r="N134" i="1"/>
  <c r="N194" i="1"/>
  <c r="N196" i="1"/>
  <c r="E178" i="1"/>
  <c r="F178" i="1"/>
  <c r="G178" i="1"/>
  <c r="H178" i="1"/>
  <c r="I178" i="1"/>
  <c r="J178" i="1"/>
  <c r="K178" i="1"/>
  <c r="L178" i="1"/>
  <c r="M178" i="1"/>
  <c r="D178" i="1"/>
  <c r="N176" i="1"/>
  <c r="E164" i="1"/>
  <c r="F164" i="1"/>
  <c r="G164" i="1"/>
  <c r="H164" i="1"/>
  <c r="I164" i="1"/>
  <c r="J164" i="1"/>
  <c r="K164" i="1"/>
  <c r="L164" i="1"/>
  <c r="M164" i="1"/>
  <c r="D164" i="1"/>
  <c r="D199" i="1" s="1"/>
  <c r="N162" i="1"/>
  <c r="E138" i="1"/>
  <c r="G138" i="1"/>
  <c r="H138" i="1"/>
  <c r="I138" i="1"/>
  <c r="J138" i="1"/>
  <c r="K138" i="1"/>
  <c r="L138" i="1"/>
  <c r="M138" i="1"/>
  <c r="D138" i="1"/>
  <c r="N136" i="1"/>
  <c r="E54" i="1"/>
  <c r="F54" i="1"/>
  <c r="G54" i="1"/>
  <c r="H54" i="1"/>
  <c r="I54" i="1"/>
  <c r="J54" i="1"/>
  <c r="K54" i="1"/>
  <c r="L54" i="1"/>
  <c r="M54" i="1"/>
  <c r="D54" i="1"/>
  <c r="N52" i="1"/>
  <c r="D72" i="2"/>
  <c r="E86" i="2"/>
  <c r="F86" i="2"/>
  <c r="G86" i="2"/>
  <c r="H86" i="2"/>
  <c r="I86" i="2"/>
  <c r="J86" i="2"/>
  <c r="K86" i="2"/>
  <c r="L86" i="2"/>
  <c r="D86" i="2"/>
  <c r="E104" i="2"/>
  <c r="F104" i="2"/>
  <c r="G104" i="2"/>
  <c r="H104" i="2"/>
  <c r="I104" i="2"/>
  <c r="J104" i="2"/>
  <c r="K104" i="2"/>
  <c r="L104" i="2"/>
  <c r="M104" i="2"/>
  <c r="N101" i="2"/>
  <c r="N102" i="2"/>
  <c r="D104" i="2"/>
  <c r="D32" i="2"/>
  <c r="N32" i="2" s="1"/>
  <c r="E43" i="2"/>
  <c r="F43" i="2"/>
  <c r="G43" i="2"/>
  <c r="H43" i="2"/>
  <c r="I43" i="2"/>
  <c r="J43" i="2"/>
  <c r="K43" i="2"/>
  <c r="L43" i="2"/>
  <c r="M43" i="2"/>
  <c r="D43" i="2"/>
  <c r="E72" i="2"/>
  <c r="F72" i="2"/>
  <c r="G72" i="2"/>
  <c r="H72" i="2"/>
  <c r="I72" i="2"/>
  <c r="J72" i="2"/>
  <c r="K72" i="2"/>
  <c r="L72" i="2"/>
  <c r="M72" i="2"/>
  <c r="N93" i="2"/>
  <c r="N84" i="2"/>
  <c r="N70" i="2"/>
  <c r="N41" i="2"/>
  <c r="E90" i="2"/>
  <c r="F90" i="2"/>
  <c r="G90" i="2"/>
  <c r="H90" i="2"/>
  <c r="I90" i="2"/>
  <c r="J90" i="2"/>
  <c r="K90" i="2"/>
  <c r="L90" i="2"/>
  <c r="M90" i="2"/>
  <c r="E99" i="2"/>
  <c r="F99" i="2"/>
  <c r="G99" i="2"/>
  <c r="H99" i="2"/>
  <c r="I99" i="2"/>
  <c r="J99" i="2"/>
  <c r="K99" i="2"/>
  <c r="L99" i="2"/>
  <c r="M99" i="2"/>
  <c r="N83" i="2"/>
  <c r="N75" i="2"/>
  <c r="N76" i="2"/>
  <c r="N77" i="2"/>
  <c r="N78" i="2"/>
  <c r="N79" i="2"/>
  <c r="N80" i="2"/>
  <c r="N81" i="2"/>
  <c r="N82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5" i="2"/>
  <c r="N67" i="2"/>
  <c r="N68" i="2"/>
  <c r="N69" i="2"/>
  <c r="N50" i="2"/>
  <c r="N46" i="2"/>
  <c r="N45" i="2"/>
  <c r="E48" i="2"/>
  <c r="F48" i="2"/>
  <c r="G48" i="2"/>
  <c r="H48" i="2"/>
  <c r="I48" i="2"/>
  <c r="J48" i="2"/>
  <c r="K48" i="2"/>
  <c r="L48" i="2"/>
  <c r="M48" i="2"/>
  <c r="N35" i="2"/>
  <c r="N36" i="2"/>
  <c r="N37" i="2"/>
  <c r="N38" i="2"/>
  <c r="N39" i="2"/>
  <c r="N40" i="2"/>
  <c r="N34" i="2"/>
  <c r="N187" i="1"/>
  <c r="N188" i="1"/>
  <c r="N189" i="1"/>
  <c r="N190" i="1"/>
  <c r="N193" i="1"/>
  <c r="N186" i="1"/>
  <c r="N181" i="1"/>
  <c r="N180" i="1"/>
  <c r="N167" i="1"/>
  <c r="N168" i="1"/>
  <c r="N171" i="1"/>
  <c r="N174" i="1"/>
  <c r="N175" i="1"/>
  <c r="N166" i="1"/>
  <c r="N18" i="1"/>
  <c r="N19" i="1"/>
  <c r="N101" i="1"/>
  <c r="N140" i="1"/>
  <c r="N141" i="1"/>
  <c r="N142" i="1"/>
  <c r="N151" i="1"/>
  <c r="N152" i="1"/>
  <c r="N153" i="1"/>
  <c r="N155" i="1"/>
  <c r="N156" i="1"/>
  <c r="N157" i="1"/>
  <c r="N159" i="1"/>
  <c r="N144" i="1"/>
  <c r="N122" i="1"/>
  <c r="N46" i="1"/>
  <c r="N86" i="1"/>
  <c r="N87" i="1"/>
  <c r="N88" i="1"/>
  <c r="N89" i="1"/>
  <c r="N90" i="1"/>
  <c r="N91" i="1"/>
  <c r="N92" i="1"/>
  <c r="N93" i="1"/>
  <c r="N94" i="1"/>
  <c r="N95" i="1"/>
  <c r="N96" i="1"/>
  <c r="N99" i="1"/>
  <c r="N102" i="1"/>
  <c r="N103" i="1"/>
  <c r="N104" i="1"/>
  <c r="N105" i="1"/>
  <c r="N106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5" i="1"/>
  <c r="N126" i="1"/>
  <c r="N129" i="1"/>
  <c r="N130" i="1"/>
  <c r="N131" i="1"/>
  <c r="N132" i="1"/>
  <c r="N133" i="1"/>
  <c r="N85" i="1"/>
  <c r="N56" i="1"/>
  <c r="N73" i="1" s="1"/>
  <c r="N4" i="1"/>
  <c r="N5" i="1"/>
  <c r="N6" i="1"/>
  <c r="N7" i="1"/>
  <c r="N8" i="1"/>
  <c r="N9" i="1"/>
  <c r="N10" i="1"/>
  <c r="N11" i="1"/>
  <c r="N12" i="1"/>
  <c r="N13" i="1"/>
  <c r="N3" i="1"/>
  <c r="N14" i="1"/>
  <c r="N15" i="1"/>
  <c r="N16" i="1"/>
  <c r="N17" i="1"/>
  <c r="N20" i="1"/>
  <c r="N21" i="1"/>
  <c r="N22" i="1"/>
  <c r="N23" i="1"/>
  <c r="N24" i="1"/>
  <c r="N26" i="1"/>
  <c r="N27" i="1"/>
  <c r="N28" i="1"/>
  <c r="N29" i="1"/>
  <c r="N30" i="1"/>
  <c r="N31" i="1"/>
  <c r="N32" i="1"/>
  <c r="N33" i="1"/>
  <c r="N41" i="1"/>
  <c r="N43" i="1"/>
  <c r="N44" i="1"/>
  <c r="N45" i="1"/>
  <c r="N47" i="1"/>
  <c r="N48" i="1"/>
  <c r="N49" i="1"/>
  <c r="N50" i="1"/>
  <c r="N104" i="2" l="1"/>
  <c r="N85" i="2"/>
  <c r="N86" i="2"/>
  <c r="N71" i="2"/>
  <c r="N42" i="2"/>
  <c r="N43" i="2"/>
  <c r="N178" i="1"/>
  <c r="N177" i="1"/>
  <c r="N164" i="1"/>
  <c r="N163" i="1"/>
  <c r="N54" i="1"/>
  <c r="N53" i="1"/>
  <c r="I199" i="1"/>
  <c r="I92" i="2" s="1"/>
  <c r="I95" i="2" s="1"/>
  <c r="I109" i="2" s="1"/>
  <c r="K199" i="1"/>
  <c r="K92" i="2" s="1"/>
  <c r="K95" i="2" s="1"/>
  <c r="K109" i="2" s="1"/>
  <c r="M199" i="1"/>
  <c r="M92" i="2" s="1"/>
  <c r="M95" i="2" s="1"/>
  <c r="M109" i="2" s="1"/>
  <c r="L199" i="1"/>
  <c r="L92" i="2" s="1"/>
  <c r="L95" i="2" s="1"/>
  <c r="L109" i="2" s="1"/>
  <c r="J199" i="1"/>
  <c r="J92" i="2" s="1"/>
  <c r="J95" i="2" s="1"/>
  <c r="J109" i="2" s="1"/>
  <c r="N84" i="1"/>
  <c r="N83" i="1"/>
  <c r="N137" i="1" s="1"/>
  <c r="N138" i="1" l="1"/>
  <c r="N88" i="2"/>
  <c r="N97" i="2"/>
  <c r="I106" i="2"/>
  <c r="N182" i="1"/>
  <c r="N183" i="1" s="1"/>
  <c r="J106" i="2" l="1"/>
  <c r="K106" i="2" l="1"/>
  <c r="L106" i="2" l="1"/>
  <c r="D48" i="2"/>
  <c r="N48" i="2" s="1"/>
  <c r="D81" i="1"/>
  <c r="N81" i="1" s="1"/>
  <c r="E81" i="1"/>
  <c r="F81" i="1"/>
  <c r="G81" i="1"/>
  <c r="H81" i="1"/>
  <c r="D90" i="2"/>
  <c r="N90" i="2" s="1"/>
  <c r="D99" i="2"/>
  <c r="N99" i="2" s="1"/>
  <c r="F199" i="1" l="1"/>
  <c r="E199" i="1"/>
  <c r="E92" i="2" s="1"/>
  <c r="G199" i="1"/>
  <c r="H199" i="1"/>
  <c r="M106" i="2"/>
  <c r="D92" i="2"/>
  <c r="F92" i="2" l="1"/>
  <c r="F95" i="2" s="1"/>
  <c r="F109" i="2" s="1"/>
  <c r="H92" i="2"/>
  <c r="H95" i="2" s="1"/>
  <c r="H109" i="2" s="1"/>
  <c r="G92" i="2"/>
  <c r="G95" i="2" s="1"/>
  <c r="G109" i="2" s="1"/>
  <c r="D95" i="2"/>
  <c r="N199" i="1"/>
  <c r="E95" i="2"/>
  <c r="E109" i="2" s="1"/>
  <c r="N95" i="2" l="1"/>
  <c r="N109" i="2" s="1"/>
  <c r="N107" i="2"/>
  <c r="N92" i="2"/>
  <c r="D109" i="2"/>
  <c r="N94" i="2" l="1"/>
</calcChain>
</file>

<file path=xl/comments1.xml><?xml version="1.0" encoding="utf-8"?>
<comments xmlns="http://schemas.openxmlformats.org/spreadsheetml/2006/main">
  <authors>
    <author>Paul Caron</author>
  </authors>
  <commentList>
    <comment ref="I3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Placeholder pending renovation plan.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Combined with flooring on the project worksheet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Combined with flooring on worksheet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Combined with asbestos on worksheet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Combined with asbestos on worksheet</t>
        </r>
      </text>
    </comment>
    <comment ref="M46" authorId="0" shapeId="0">
      <text>
        <r>
          <rPr>
            <b/>
            <sz val="8"/>
            <color indexed="81"/>
            <rFont val="Tahoma"/>
            <charset val="1"/>
          </rPr>
          <t>Paul Caron:</t>
        </r>
        <r>
          <rPr>
            <sz val="8"/>
            <color indexed="81"/>
            <rFont val="Tahoma"/>
            <charset val="1"/>
          </rPr>
          <t xml:space="preserve">
Pending outcome of Master Plan II.</t>
        </r>
      </text>
    </comment>
    <comment ref="L80" authorId="0" shapeId="0">
      <text>
        <r>
          <rPr>
            <b/>
            <sz val="9"/>
            <color indexed="81"/>
            <rFont val="Tahoma"/>
            <charset val="1"/>
          </rPr>
          <t>smckernan:
Inc to $400k per Dave
5/8/06 increase to $500k per JE to acknowledge some cost for land acquisition.</t>
        </r>
      </text>
    </comment>
  </commentList>
</comments>
</file>

<file path=xl/comments2.xml><?xml version="1.0" encoding="utf-8"?>
<comments xmlns="http://schemas.openxmlformats.org/spreadsheetml/2006/main">
  <authors>
    <author>Paul Caron</author>
    <author>smckernan</author>
  </authors>
  <commentList>
    <comment ref="B37" authorId="0" shapeId="0">
      <text>
        <r>
          <rPr>
            <b/>
            <sz val="9"/>
            <color indexed="81"/>
            <rFont val="Tahoma"/>
            <charset val="1"/>
          </rPr>
          <t>Paul Caron:</t>
        </r>
        <r>
          <rPr>
            <sz val="9"/>
            <color indexed="81"/>
            <rFont val="Tahoma"/>
            <charset val="1"/>
          </rPr>
          <t xml:space="preserve">
Existing leased portables do not have a ramp</t>
        </r>
      </text>
    </comment>
    <comment ref="G151" authorId="1" shapeId="0">
      <text>
        <r>
          <rPr>
            <b/>
            <sz val="8"/>
            <color indexed="81"/>
            <rFont val="Tahoma"/>
          </rPr>
          <t>smckernan:</t>
        </r>
        <r>
          <rPr>
            <sz val="8"/>
            <color indexed="81"/>
            <rFont val="Tahoma"/>
          </rPr>
          <t xml:space="preserve">
Rows 1-5 in front section; 139 seats @ $200.
3/13/2006 Scott can reduce to $27,800</t>
        </r>
      </text>
    </comment>
  </commentList>
</comments>
</file>

<file path=xl/sharedStrings.xml><?xml version="1.0" encoding="utf-8"?>
<sst xmlns="http://schemas.openxmlformats.org/spreadsheetml/2006/main" count="626" uniqueCount="246">
  <si>
    <t>Storm Drain and Paving Repair</t>
  </si>
  <si>
    <t>Title</t>
  </si>
  <si>
    <t>Location</t>
  </si>
  <si>
    <t>Proj. Total</t>
  </si>
  <si>
    <t>Coffin</t>
  </si>
  <si>
    <t>JAcres</t>
  </si>
  <si>
    <t>BJHS</t>
  </si>
  <si>
    <t>BHS</t>
  </si>
  <si>
    <t>Sys Wide</t>
  </si>
  <si>
    <t>Coffin Total</t>
  </si>
  <si>
    <t>Hawthorne Total</t>
  </si>
  <si>
    <t>JAcres Total</t>
  </si>
  <si>
    <t>BJHS Total</t>
  </si>
  <si>
    <t>BHS Total</t>
  </si>
  <si>
    <t>Sys Wide Total</t>
  </si>
  <si>
    <t>Trans Total</t>
  </si>
  <si>
    <t>Yearly Total</t>
  </si>
  <si>
    <t>Totals to Page 1</t>
  </si>
  <si>
    <t>Additions &amp; Renovations</t>
  </si>
  <si>
    <t>Egress Road</t>
  </si>
  <si>
    <t>Replace Carpet and Tile</t>
  </si>
  <si>
    <t>NOTES:</t>
  </si>
  <si>
    <t>Projects less than $150K</t>
  </si>
  <si>
    <t>Classroom egress doors</t>
  </si>
  <si>
    <t>Seat Replacement-Crooker Theater</t>
  </si>
  <si>
    <t>Replace Flooring</t>
  </si>
  <si>
    <t>Reconstruction of Pleasant Hill Rd, lighting and other amenities not included.</t>
  </si>
  <si>
    <t>This project constructs a 2 lane access road from BHS to Pleasant Hill Rd.  Construction cost and estimate for land acquisition.</t>
  </si>
  <si>
    <t>School Buses</t>
  </si>
  <si>
    <t>Trans</t>
  </si>
  <si>
    <t>Complete Track Resurface</t>
  </si>
  <si>
    <t>Hawthorne</t>
  </si>
  <si>
    <t>HBS Total</t>
  </si>
  <si>
    <t>HBS</t>
  </si>
  <si>
    <t>J Acres</t>
  </si>
  <si>
    <t>J Acres Total</t>
  </si>
  <si>
    <t>Mn Office Total</t>
  </si>
  <si>
    <t>Fac/Grds Total</t>
  </si>
  <si>
    <t>Reboilering/NG Conversion</t>
  </si>
  <si>
    <t>Func Skills Code Compliance</t>
  </si>
  <si>
    <t>Fire Alarm Upgrade</t>
  </si>
  <si>
    <t>Upgrade Fire Alarm System</t>
  </si>
  <si>
    <t>building Wide Sprinkler Installation</t>
  </si>
  <si>
    <t>Replace 100 large lockers /Boys</t>
  </si>
  <si>
    <t>Construct 3 bay garage</t>
  </si>
  <si>
    <t>Additional tennis courts</t>
  </si>
  <si>
    <t>Asbestos Abatement (flooring)</t>
  </si>
  <si>
    <t>16-17</t>
  </si>
  <si>
    <t>17-18</t>
  </si>
  <si>
    <t>JA demo and site improvement</t>
  </si>
  <si>
    <t>Bus Garage Relocation</t>
  </si>
  <si>
    <t>Bus Garage</t>
  </si>
  <si>
    <t>18-19</t>
  </si>
  <si>
    <t>R10 Master Plan</t>
  </si>
  <si>
    <t>R10</t>
  </si>
  <si>
    <t>R10 Total</t>
  </si>
  <si>
    <t>19-20</t>
  </si>
  <si>
    <t xml:space="preserve"> Scope of Egress Road:</t>
  </si>
  <si>
    <t>20-21</t>
  </si>
  <si>
    <t>Security vestibule</t>
  </si>
  <si>
    <t>Elevate and secure floors</t>
  </si>
  <si>
    <t>Window replacements</t>
  </si>
  <si>
    <t>Remove PCBs</t>
  </si>
  <si>
    <t>Reconfigure faculty restrooms</t>
  </si>
  <si>
    <t>Roof curbs</t>
  </si>
  <si>
    <t>Masonry sealant</t>
  </si>
  <si>
    <t>Infill classroom egress doors</t>
  </si>
  <si>
    <t>Update hdwe to access &amp; ADA</t>
  </si>
  <si>
    <t>Boiler house heating feed</t>
  </si>
  <si>
    <t>Replace clock system</t>
  </si>
  <si>
    <t>Replace ceiling slat/light systems</t>
  </si>
  <si>
    <t>Reconfigure student restrooms</t>
  </si>
  <si>
    <t>21-22</t>
  </si>
  <si>
    <t>22-23</t>
  </si>
  <si>
    <t>23-24</t>
  </si>
  <si>
    <t>24-25</t>
  </si>
  <si>
    <t>25-26</t>
  </si>
  <si>
    <t>Replace phone system</t>
  </si>
  <si>
    <t>Replace CCTV system</t>
  </si>
  <si>
    <t>Update site lighting</t>
  </si>
  <si>
    <t>Replace wire glass throughout</t>
  </si>
  <si>
    <t>Provide new flooring in abated areas</t>
  </si>
  <si>
    <t>Remove lead paint and repaint</t>
  </si>
  <si>
    <t>Add ADA signage throughout</t>
  </si>
  <si>
    <t>Upgrade emergency eye/showers</t>
  </si>
  <si>
    <t>Replace exit signs</t>
  </si>
  <si>
    <t>Fire seal entrance doors</t>
  </si>
  <si>
    <t>Upgrade fire doors and partitions</t>
  </si>
  <si>
    <t>Install fire rated partition at M.O./corr.</t>
  </si>
  <si>
    <t>Install safety rails at stairs</t>
  </si>
  <si>
    <t>Install temperd glass in main stairwell</t>
  </si>
  <si>
    <t>Update teacher's lounge fixtures</t>
  </si>
  <si>
    <t>Building wide ceiling and lighting</t>
  </si>
  <si>
    <t>Replace stairwell doors w/fire rated</t>
  </si>
  <si>
    <t>Verify &amp; fireseal over all partitions</t>
  </si>
  <si>
    <t>Add ventilation on faculty copiers</t>
  </si>
  <si>
    <t>Enclose the kiln area</t>
  </si>
  <si>
    <t>Storm drainage repair &amp; investigation</t>
  </si>
  <si>
    <t>Play area improvements</t>
  </si>
  <si>
    <t>Window treatments</t>
  </si>
  <si>
    <t>New pipe insulation</t>
  </si>
  <si>
    <t>Technology outlets, wiring</t>
  </si>
  <si>
    <t>Fiber optics expansion</t>
  </si>
  <si>
    <t>Emergency generator</t>
  </si>
  <si>
    <t>Carpet replacements</t>
  </si>
  <si>
    <t>Window caulking and reglaze</t>
  </si>
  <si>
    <t>Replace operable partitions</t>
  </si>
  <si>
    <t>Install ceiling &amp; lighting music rm</t>
  </si>
  <si>
    <t>Exterior door replacements</t>
  </si>
  <si>
    <t>Pavement repairs and ADA improvemnts</t>
  </si>
  <si>
    <t>Paint finishes updates</t>
  </si>
  <si>
    <t>Life safety</t>
  </si>
  <si>
    <t>ADA</t>
  </si>
  <si>
    <t>Systems</t>
  </si>
  <si>
    <t>Structural</t>
  </si>
  <si>
    <t>Exterior</t>
  </si>
  <si>
    <t>Grounds</t>
  </si>
  <si>
    <t>Provide eave overhangs</t>
  </si>
  <si>
    <t>Repoint brick veneer</t>
  </si>
  <si>
    <t>Seal masonry</t>
  </si>
  <si>
    <t>Reinforce roof structure</t>
  </si>
  <si>
    <t>ADA &amp; security hdwe.</t>
  </si>
  <si>
    <t>Exterior signage</t>
  </si>
  <si>
    <t>Exterior door &amp; window signage</t>
  </si>
  <si>
    <t>Replace PA system</t>
  </si>
  <si>
    <t>Upgrade sprinkler system</t>
  </si>
  <si>
    <t>Upgrade fire alarm system</t>
  </si>
  <si>
    <t>Finishes</t>
  </si>
  <si>
    <t>Replace wire glass</t>
  </si>
  <si>
    <t>HazMat</t>
  </si>
  <si>
    <t>Transite &amp; asbestos/new trim</t>
  </si>
  <si>
    <t>New flooring (asbestos)</t>
  </si>
  <si>
    <t>Lead pint</t>
  </si>
  <si>
    <t>PCB abatement and recaulk</t>
  </si>
  <si>
    <t>ADA interior signage</t>
  </si>
  <si>
    <t>Fire seal walls and ceilings</t>
  </si>
  <si>
    <t>ADA restroom renovations</t>
  </si>
  <si>
    <t>Provide ADA drinking fountains</t>
  </si>
  <si>
    <t>Seal egress doorways</t>
  </si>
  <si>
    <t>Life skills toilet rooms</t>
  </si>
  <si>
    <t>Demo existing portables</t>
  </si>
  <si>
    <t>Replace ramps/stairs portables</t>
  </si>
  <si>
    <t>Play area drainage</t>
  </si>
  <si>
    <t>Playground improvements</t>
  </si>
  <si>
    <t>Site lighting</t>
  </si>
  <si>
    <t>Pavement upgrades</t>
  </si>
  <si>
    <t>Playground chips</t>
  </si>
  <si>
    <t>New ceilings &amp; lighting</t>
  </si>
  <si>
    <t>New wall surfaces</t>
  </si>
  <si>
    <t>Electrical systems</t>
  </si>
  <si>
    <t>Plumbing systems</t>
  </si>
  <si>
    <t>New window systems</t>
  </si>
  <si>
    <t>Install ventilation in copier rooms</t>
  </si>
  <si>
    <t>Install AC in computer lab</t>
  </si>
  <si>
    <t>Provide power/data at projectors</t>
  </si>
  <si>
    <t>Provide fiber optics to data closets</t>
  </si>
  <si>
    <t>Relocate data closet</t>
  </si>
  <si>
    <t>Provide new ceiling/lighting in kit/café</t>
  </si>
  <si>
    <t>Investigate sewer systems</t>
  </si>
  <si>
    <t>Painted finishes</t>
  </si>
  <si>
    <t>JA</t>
  </si>
  <si>
    <t>MO</t>
  </si>
  <si>
    <t>Modify sprinklers for music ceiling</t>
  </si>
  <si>
    <t>Hazmat</t>
  </si>
  <si>
    <t>Life Safety</t>
  </si>
  <si>
    <t>Repaint playground surfaces</t>
  </si>
  <si>
    <t>HAZMAT</t>
  </si>
  <si>
    <t>SYS</t>
  </si>
  <si>
    <t>BGT</t>
  </si>
  <si>
    <t>Ductwork cleaning &amp; PM</t>
  </si>
  <si>
    <t>Honeywell controls replacement</t>
  </si>
  <si>
    <t>Locker replacements</t>
  </si>
  <si>
    <t>Casework/cubbies</t>
  </si>
  <si>
    <t>Increase/maintain access controls</t>
  </si>
  <si>
    <t>Security enhancements/theater doors</t>
  </si>
  <si>
    <t>System wide bldg. modifications</t>
  </si>
  <si>
    <t>Replace pick up truck</t>
  </si>
  <si>
    <t>Equipment</t>
  </si>
  <si>
    <t>Custodial equipment</t>
  </si>
  <si>
    <t>BGT Total</t>
  </si>
  <si>
    <t>Window sash replacements</t>
  </si>
  <si>
    <t>Gym floor finish</t>
  </si>
  <si>
    <t>Plumbing fixture replacements</t>
  </si>
  <si>
    <t>Theater HVAC</t>
  </si>
  <si>
    <t>HVAC equipment updates</t>
  </si>
  <si>
    <t>School</t>
  </si>
  <si>
    <t>Roof</t>
  </si>
  <si>
    <t>Windows</t>
  </si>
  <si>
    <t>Exterior doors</t>
  </si>
  <si>
    <t>Interior</t>
  </si>
  <si>
    <t>Ceilings</t>
  </si>
  <si>
    <t>Walls</t>
  </si>
  <si>
    <t>Flooring</t>
  </si>
  <si>
    <t>Lighting</t>
  </si>
  <si>
    <t>Fixtures</t>
  </si>
  <si>
    <t>Electrical</t>
  </si>
  <si>
    <t>Plumbing</t>
  </si>
  <si>
    <t>Sprinkler</t>
  </si>
  <si>
    <t>Fire Alarm</t>
  </si>
  <si>
    <t xml:space="preserve">Intrusion </t>
  </si>
  <si>
    <t>Access</t>
  </si>
  <si>
    <t>Fire alarm system upgrade *</t>
  </si>
  <si>
    <t>Fire sprinkler system upgrades *</t>
  </si>
  <si>
    <t>Roofing Structure *</t>
  </si>
  <si>
    <t>Water fountain updates</t>
  </si>
  <si>
    <t>Pump station cleaning</t>
  </si>
  <si>
    <t>Ejector pump</t>
  </si>
  <si>
    <t>Roofing PM</t>
  </si>
  <si>
    <t>M.O.</t>
  </si>
  <si>
    <t>Heat Pump repair/replacements</t>
  </si>
  <si>
    <t>Heat pump motor repair/replacement</t>
  </si>
  <si>
    <t>heat pumps</t>
  </si>
  <si>
    <t>building geo pumps</t>
  </si>
  <si>
    <t>geo field pumps</t>
  </si>
  <si>
    <t>Roofing enhancements</t>
  </si>
  <si>
    <t>Site improvements</t>
  </si>
  <si>
    <t>* Replace underground heating lines</t>
  </si>
  <si>
    <t xml:space="preserve">* Playground improvements </t>
  </si>
  <si>
    <t>Install ventilation in café &amp; gym</t>
  </si>
  <si>
    <t>Lease 2 double portable buildings</t>
  </si>
  <si>
    <t>Systems, power, data, phone</t>
  </si>
  <si>
    <t>Fire alarm connection for portable</t>
  </si>
  <si>
    <t>Access &amp; CCTV for portables</t>
  </si>
  <si>
    <t>HAW</t>
  </si>
  <si>
    <t>SYS Wide</t>
  </si>
  <si>
    <t>Replace public address, phones and clock system</t>
  </si>
  <si>
    <t>Masonry pointing and sealant</t>
  </si>
  <si>
    <t>Jacres</t>
  </si>
  <si>
    <t>Roofing restoration &amp; replacement</t>
  </si>
  <si>
    <t>Roofing replacement</t>
  </si>
  <si>
    <t>Roofing repairs/replacements</t>
  </si>
  <si>
    <t>Roofing repair/replace</t>
  </si>
  <si>
    <t>Roofing repair/replaced</t>
  </si>
  <si>
    <t>Roof Life Repairs/replace/extension</t>
  </si>
  <si>
    <t>Window Glass replacements</t>
  </si>
  <si>
    <t>Access controls install/PM</t>
  </si>
  <si>
    <t>Art room sinks and cabinets</t>
  </si>
  <si>
    <t>Build ramps for 2 portables</t>
  </si>
  <si>
    <t>Concrete sealant</t>
  </si>
  <si>
    <t>Back paver sealant</t>
  </si>
  <si>
    <t>Front paver sealant</t>
  </si>
  <si>
    <t>Ramp and steps for portables(leased)</t>
  </si>
  <si>
    <t>**'Site, heating, power, plumbing</t>
  </si>
  <si>
    <t>**CCTV, access and fire</t>
  </si>
  <si>
    <t>Sie lighting</t>
  </si>
  <si>
    <t>Crooker AC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</si>
</sst>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4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8"/>
      <name val="MS Sans Serif"/>
    </font>
    <font>
      <b/>
      <sz val="10"/>
      <name val="MS Sans Serif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MS Sans Serif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name val="MS Sans Serif"/>
    </font>
    <font>
      <u/>
      <sz val="10"/>
      <name val="MS Sans Serif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4" fillId="0" borderId="0" xfId="0" applyFont="1"/>
    <xf numFmtId="164" fontId="0" fillId="0" borderId="0" xfId="0" applyNumberFormat="1" applyBorder="1"/>
    <xf numFmtId="0" fontId="0" fillId="2" borderId="0" xfId="0" applyNumberFormat="1" applyFill="1"/>
    <xf numFmtId="0" fontId="0" fillId="2" borderId="0" xfId="0" quotePrefix="1" applyNumberFormat="1" applyFill="1"/>
    <xf numFmtId="0" fontId="0" fillId="2" borderId="0" xfId="0" applyNumberFormat="1" applyFill="1" applyBorder="1"/>
    <xf numFmtId="0" fontId="4" fillId="2" borderId="0" xfId="0" applyFont="1" applyFill="1"/>
    <xf numFmtId="0" fontId="1" fillId="3" borderId="1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NumberFormat="1" applyFont="1" applyFill="1" applyBorder="1"/>
    <xf numFmtId="0" fontId="4" fillId="3" borderId="0" xfId="0" applyFont="1" applyFill="1"/>
    <xf numFmtId="164" fontId="4" fillId="3" borderId="0" xfId="0" applyNumberFormat="1" applyFont="1" applyFill="1"/>
    <xf numFmtId="164" fontId="0" fillId="3" borderId="0" xfId="0" applyNumberFormat="1" applyFill="1"/>
    <xf numFmtId="164" fontId="0" fillId="0" borderId="0" xfId="0" applyNumberFormat="1" applyFill="1"/>
    <xf numFmtId="164" fontId="2" fillId="0" borderId="0" xfId="0" applyNumberFormat="1" applyFont="1" applyFill="1"/>
    <xf numFmtId="0" fontId="7" fillId="2" borderId="0" xfId="0" applyNumberFormat="1" applyFont="1" applyFill="1"/>
    <xf numFmtId="164" fontId="4" fillId="0" borderId="0" xfId="0" applyNumberFormat="1" applyFont="1"/>
    <xf numFmtId="44" fontId="0" fillId="0" borderId="0" xfId="1" applyFont="1"/>
    <xf numFmtId="164" fontId="0" fillId="0" borderId="0" xfId="0" applyNumberFormat="1" applyFill="1" applyBorder="1"/>
    <xf numFmtId="0" fontId="7" fillId="2" borderId="0" xfId="0" applyFont="1" applyFill="1"/>
    <xf numFmtId="0" fontId="7" fillId="0" borderId="0" xfId="0" applyFont="1" applyAlignment="1">
      <alignment horizontal="right"/>
    </xf>
    <xf numFmtId="165" fontId="0" fillId="0" borderId="0" xfId="1" applyNumberFormat="1" applyFont="1"/>
    <xf numFmtId="0" fontId="0" fillId="5" borderId="0" xfId="0" applyFill="1"/>
    <xf numFmtId="0" fontId="0" fillId="5" borderId="0" xfId="0" applyNumberFormat="1" applyFill="1"/>
    <xf numFmtId="164" fontId="0" fillId="0" borderId="0" xfId="0" applyNumberFormat="1" applyFont="1" applyFill="1"/>
    <xf numFmtId="164" fontId="0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6" borderId="0" xfId="0" applyNumberFormat="1" applyFont="1" applyFill="1" applyBorder="1"/>
    <xf numFmtId="0" fontId="1" fillId="0" borderId="0" xfId="0" applyFont="1"/>
    <xf numFmtId="0" fontId="12" fillId="7" borderId="1" xfId="0" quotePrefix="1" applyNumberFormat="1" applyFont="1" applyFill="1" applyBorder="1"/>
    <xf numFmtId="0" fontId="11" fillId="7" borderId="1" xfId="0" quotePrefix="1" applyNumberFormat="1" applyFont="1" applyFill="1" applyBorder="1"/>
    <xf numFmtId="0" fontId="4" fillId="7" borderId="1" xfId="0" quotePrefix="1" applyNumberFormat="1" applyFont="1" applyFill="1" applyBorder="1"/>
    <xf numFmtId="0" fontId="1" fillId="7" borderId="1" xfId="0" applyNumberFormat="1" applyFont="1" applyFill="1" applyBorder="1"/>
    <xf numFmtId="0" fontId="0" fillId="7" borderId="1" xfId="0" applyNumberFormat="1" applyFill="1" applyBorder="1"/>
    <xf numFmtId="16" fontId="0" fillId="7" borderId="1" xfId="0" quotePrefix="1" applyNumberFormat="1" applyFill="1" applyBorder="1" applyAlignment="1">
      <alignment horizontal="right"/>
    </xf>
    <xf numFmtId="16" fontId="7" fillId="7" borderId="1" xfId="0" quotePrefix="1" applyNumberFormat="1" applyFont="1" applyFill="1" applyBorder="1" applyAlignment="1">
      <alignment horizontal="right"/>
    </xf>
    <xf numFmtId="0" fontId="0" fillId="7" borderId="1" xfId="0" applyNumberFormat="1" applyFill="1" applyBorder="1" applyAlignment="1">
      <alignment horizontal="right"/>
    </xf>
    <xf numFmtId="0" fontId="1" fillId="2" borderId="2" xfId="0" applyNumberFormat="1" applyFont="1" applyFill="1" applyBorder="1"/>
    <xf numFmtId="0" fontId="1" fillId="2" borderId="2" xfId="0" quotePrefix="1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0" fontId="1" fillId="5" borderId="2" xfId="0" quotePrefix="1" applyNumberFormat="1" applyFont="1" applyFill="1" applyBorder="1"/>
    <xf numFmtId="0" fontId="1" fillId="2" borderId="2" xfId="0" applyFont="1" applyFill="1" applyBorder="1"/>
    <xf numFmtId="164" fontId="1" fillId="3" borderId="0" xfId="0" applyNumberFormat="1" applyFont="1" applyFill="1"/>
    <xf numFmtId="164" fontId="1" fillId="4" borderId="0" xfId="0" applyNumberFormat="1" applyFont="1" applyFill="1"/>
    <xf numFmtId="0" fontId="1" fillId="7" borderId="3" xfId="0" quotePrefix="1" applyNumberFormat="1" applyFont="1" applyFill="1" applyBorder="1"/>
    <xf numFmtId="0" fontId="0" fillId="7" borderId="1" xfId="0" quotePrefix="1" applyNumberFormat="1" applyFill="1" applyBorder="1"/>
    <xf numFmtId="0" fontId="1" fillId="7" borderId="3" xfId="0" applyNumberFormat="1" applyFont="1" applyFill="1" applyBorder="1"/>
    <xf numFmtId="0" fontId="1" fillId="7" borderId="3" xfId="0" applyFont="1" applyFill="1" applyBorder="1"/>
    <xf numFmtId="0" fontId="4" fillId="5" borderId="0" xfId="0" quotePrefix="1" applyNumberFormat="1" applyFont="1" applyFill="1" applyBorder="1"/>
    <xf numFmtId="0" fontId="1" fillId="2" borderId="4" xfId="0" applyNumberFormat="1" applyFont="1" applyFill="1" applyBorder="1"/>
    <xf numFmtId="0" fontId="11" fillId="7" borderId="3" xfId="0" quotePrefix="1" applyNumberFormat="1" applyFont="1" applyFill="1" applyBorder="1"/>
    <xf numFmtId="164" fontId="0" fillId="0" borderId="0" xfId="0" applyNumberFormat="1" applyFont="1"/>
    <xf numFmtId="0" fontId="4" fillId="7" borderId="5" xfId="0" applyFont="1" applyFill="1" applyBorder="1"/>
    <xf numFmtId="0" fontId="4" fillId="3" borderId="1" xfId="0" applyFont="1" applyFill="1" applyBorder="1"/>
    <xf numFmtId="16" fontId="1" fillId="7" borderId="1" xfId="0" quotePrefix="1" applyNumberFormat="1" applyFont="1" applyFill="1" applyBorder="1" applyAlignment="1">
      <alignment horizontal="right"/>
    </xf>
    <xf numFmtId="0" fontId="1" fillId="7" borderId="1" xfId="0" applyNumberFormat="1" applyFont="1" applyFill="1" applyBorder="1" applyAlignment="1">
      <alignment horizontal="right"/>
    </xf>
    <xf numFmtId="0" fontId="1" fillId="8" borderId="2" xfId="0" quotePrefix="1" applyNumberFormat="1" applyFont="1" applyFill="1" applyBorder="1"/>
    <xf numFmtId="0" fontId="0" fillId="8" borderId="0" xfId="0" applyNumberFormat="1" applyFill="1"/>
    <xf numFmtId="164" fontId="0" fillId="8" borderId="0" xfId="0" applyNumberFormat="1" applyFill="1"/>
    <xf numFmtId="0" fontId="1" fillId="8" borderId="2" xfId="0" applyNumberFormat="1" applyFont="1" applyFill="1" applyBorder="1"/>
    <xf numFmtId="0" fontId="0" fillId="8" borderId="0" xfId="0" applyNumberFormat="1" applyFill="1" applyBorder="1"/>
    <xf numFmtId="16" fontId="0" fillId="8" borderId="0" xfId="0" quotePrefix="1" applyNumberFormat="1" applyFill="1" applyBorder="1" applyAlignment="1">
      <alignment horizontal="right"/>
    </xf>
    <xf numFmtId="16" fontId="7" fillId="8" borderId="0" xfId="0" quotePrefix="1" applyNumberFormat="1" applyFont="1" applyFill="1" applyBorder="1" applyAlignment="1">
      <alignment horizontal="right"/>
    </xf>
    <xf numFmtId="0" fontId="0" fillId="8" borderId="0" xfId="0" applyNumberFormat="1" applyFill="1" applyBorder="1" applyAlignment="1">
      <alignment horizontal="right"/>
    </xf>
    <xf numFmtId="0" fontId="0" fillId="5" borderId="0" xfId="0" applyFill="1" applyAlignment="1">
      <alignment wrapText="1"/>
    </xf>
    <xf numFmtId="165" fontId="0" fillId="0" borderId="0" xfId="1" applyNumberFormat="1" applyFont="1" applyFill="1"/>
    <xf numFmtId="0" fontId="0" fillId="0" borderId="0" xfId="0" applyFill="1"/>
    <xf numFmtId="164" fontId="0" fillId="6" borderId="0" xfId="0" applyNumberFormat="1" applyFill="1"/>
    <xf numFmtId="0" fontId="1" fillId="9" borderId="2" xfId="0" quotePrefix="1" applyNumberFormat="1" applyFont="1" applyFill="1" applyBorder="1"/>
    <xf numFmtId="0" fontId="0" fillId="9" borderId="0" xfId="0" quotePrefix="1" applyNumberFormat="1" applyFill="1"/>
    <xf numFmtId="0" fontId="0" fillId="9" borderId="0" xfId="0" applyNumberFormat="1" applyFill="1"/>
    <xf numFmtId="164" fontId="0" fillId="9" borderId="0" xfId="0" applyNumberFormat="1" applyFont="1" applyFill="1" applyBorder="1"/>
    <xf numFmtId="164" fontId="0" fillId="9" borderId="0" xfId="0" applyNumberFormat="1" applyFill="1"/>
    <xf numFmtId="0" fontId="1" fillId="10" borderId="2" xfId="0" quotePrefix="1" applyNumberFormat="1" applyFont="1" applyFill="1" applyBorder="1"/>
    <xf numFmtId="0" fontId="1" fillId="10" borderId="3" xfId="0" quotePrefix="1" applyNumberFormat="1" applyFont="1" applyFill="1" applyBorder="1"/>
    <xf numFmtId="0" fontId="4" fillId="10" borderId="1" xfId="0" quotePrefix="1" applyNumberFormat="1" applyFont="1" applyFill="1" applyBorder="1"/>
    <xf numFmtId="0" fontId="4" fillId="10" borderId="1" xfId="0" applyNumberFormat="1" applyFont="1" applyFill="1" applyBorder="1"/>
    <xf numFmtId="164" fontId="4" fillId="10" borderId="1" xfId="0" applyNumberFormat="1" applyFont="1" applyFill="1" applyBorder="1"/>
    <xf numFmtId="164" fontId="4" fillId="3" borderId="1" xfId="1" applyNumberFormat="1" applyFont="1" applyFill="1" applyBorder="1"/>
    <xf numFmtId="0" fontId="1" fillId="9" borderId="2" xfId="0" applyNumberFormat="1" applyFont="1" applyFill="1" applyBorder="1" applyAlignment="1">
      <alignment horizontal="right"/>
    </xf>
    <xf numFmtId="0" fontId="0" fillId="9" borderId="0" xfId="0" applyFill="1"/>
    <xf numFmtId="164" fontId="2" fillId="9" borderId="0" xfId="0" applyNumberFormat="1" applyFont="1" applyFill="1"/>
    <xf numFmtId="0" fontId="7" fillId="9" borderId="0" xfId="0" applyFont="1" applyFill="1" applyAlignment="1">
      <alignment horizontal="right"/>
    </xf>
    <xf numFmtId="44" fontId="0" fillId="9" borderId="0" xfId="1" applyFont="1" applyFill="1"/>
    <xf numFmtId="164" fontId="4" fillId="3" borderId="6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8080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118"/>
  <sheetViews>
    <sheetView zoomScaleNormal="100" workbookViewId="0">
      <pane ySplit="1" topLeftCell="A71" activePane="bottomLeft" state="frozen"/>
      <selection pane="bottomLeft" activeCell="E122" sqref="E122"/>
    </sheetView>
  </sheetViews>
  <sheetFormatPr defaultColWidth="22.5703125" defaultRowHeight="12.75" x14ac:dyDescent="0.2"/>
  <cols>
    <col min="1" max="1" width="11.7109375" style="29" customWidth="1"/>
    <col min="2" max="2" width="30.5703125" customWidth="1"/>
    <col min="3" max="3" width="6.5703125" customWidth="1"/>
    <col min="4" max="4" width="11.5703125" bestFit="1" customWidth="1"/>
    <col min="5" max="5" width="12.7109375" bestFit="1" customWidth="1"/>
    <col min="6" max="7" width="11.5703125" bestFit="1" customWidth="1"/>
    <col min="8" max="8" width="12.7109375" bestFit="1" customWidth="1"/>
    <col min="9" max="9" width="13.5703125" bestFit="1" customWidth="1"/>
    <col min="10" max="13" width="9.85546875" bestFit="1" customWidth="1"/>
    <col min="14" max="14" width="12.7109375" bestFit="1" customWidth="1"/>
  </cols>
  <sheetData>
    <row r="1" spans="1:14" ht="13.5" thickBot="1" x14ac:dyDescent="0.25">
      <c r="A1" s="47"/>
      <c r="B1" s="34" t="s">
        <v>1</v>
      </c>
      <c r="C1" s="34" t="s">
        <v>2</v>
      </c>
      <c r="D1" s="35" t="s">
        <v>47</v>
      </c>
      <c r="E1" s="35" t="s">
        <v>48</v>
      </c>
      <c r="F1" s="35" t="s">
        <v>52</v>
      </c>
      <c r="G1" s="36" t="s">
        <v>56</v>
      </c>
      <c r="H1" s="35" t="s">
        <v>58</v>
      </c>
      <c r="I1" s="35" t="s">
        <v>72</v>
      </c>
      <c r="J1" s="35" t="s">
        <v>73</v>
      </c>
      <c r="K1" s="35" t="s">
        <v>74</v>
      </c>
      <c r="L1" s="35" t="s">
        <v>75</v>
      </c>
      <c r="M1" s="35" t="s">
        <v>76</v>
      </c>
      <c r="N1" s="37" t="s">
        <v>3</v>
      </c>
    </row>
    <row r="2" spans="1:14" x14ac:dyDescent="0.2">
      <c r="A2" s="60" t="s">
        <v>4</v>
      </c>
      <c r="B2" s="61"/>
      <c r="C2" s="61"/>
      <c r="D2" s="62"/>
      <c r="E2" s="62"/>
      <c r="F2" s="62"/>
      <c r="G2" s="63"/>
      <c r="H2" s="62"/>
      <c r="I2" s="62"/>
      <c r="J2" s="62"/>
      <c r="K2" s="62"/>
      <c r="L2" s="62"/>
      <c r="M2" s="62"/>
      <c r="N2" s="64"/>
    </row>
    <row r="3" spans="1:14" x14ac:dyDescent="0.2">
      <c r="A3" s="38" t="s">
        <v>111</v>
      </c>
      <c r="B3" s="5" t="s">
        <v>18</v>
      </c>
      <c r="C3" s="4" t="s">
        <v>4</v>
      </c>
      <c r="D3" s="14"/>
      <c r="E3" s="14"/>
      <c r="F3" s="14"/>
      <c r="G3" s="14"/>
      <c r="H3" s="14"/>
      <c r="I3" s="14">
        <v>30000000</v>
      </c>
      <c r="J3" s="14"/>
      <c r="K3" s="1"/>
      <c r="L3" s="1"/>
      <c r="M3" s="1"/>
      <c r="N3" s="1">
        <f>SUM(D3:M3)</f>
        <v>30000000</v>
      </c>
    </row>
    <row r="4" spans="1:14" x14ac:dyDescent="0.2">
      <c r="A4" s="38"/>
      <c r="B4" s="5" t="s">
        <v>125</v>
      </c>
      <c r="C4" s="4" t="s">
        <v>4</v>
      </c>
      <c r="D4" s="14">
        <v>125000</v>
      </c>
      <c r="E4" s="14"/>
      <c r="F4" s="14"/>
      <c r="G4" s="14"/>
      <c r="H4" s="14"/>
      <c r="I4" s="14"/>
      <c r="J4" s="14"/>
      <c r="K4" s="1"/>
      <c r="L4" s="1"/>
      <c r="M4" s="1"/>
      <c r="N4" s="1">
        <f t="shared" ref="N4:N30" si="0">SUM(D4:M4)</f>
        <v>125000</v>
      </c>
    </row>
    <row r="5" spans="1:14" x14ac:dyDescent="0.2">
      <c r="A5" s="38"/>
      <c r="B5" s="5" t="s">
        <v>126</v>
      </c>
      <c r="C5" s="4" t="s">
        <v>4</v>
      </c>
      <c r="D5" s="14">
        <v>100000</v>
      </c>
      <c r="E5" s="14"/>
      <c r="F5" s="14"/>
      <c r="G5" s="14"/>
      <c r="H5" s="14"/>
      <c r="I5" s="14"/>
      <c r="J5" s="14"/>
      <c r="K5" s="1"/>
      <c r="L5" s="1"/>
      <c r="M5" s="1"/>
      <c r="N5" s="1">
        <f t="shared" si="0"/>
        <v>100000</v>
      </c>
    </row>
    <row r="6" spans="1:14" x14ac:dyDescent="0.2">
      <c r="A6" s="39" t="s">
        <v>112</v>
      </c>
      <c r="B6" s="5" t="s">
        <v>136</v>
      </c>
      <c r="C6" s="4" t="s">
        <v>4</v>
      </c>
      <c r="D6" s="14">
        <v>150000</v>
      </c>
      <c r="E6" s="14">
        <v>150000</v>
      </c>
      <c r="F6" s="14">
        <v>100000</v>
      </c>
      <c r="G6" s="14"/>
      <c r="H6" s="14"/>
      <c r="I6" s="14"/>
      <c r="J6" s="14"/>
      <c r="K6" s="1"/>
      <c r="L6" s="1"/>
      <c r="M6" s="1"/>
      <c r="N6" s="1">
        <f t="shared" si="0"/>
        <v>400000</v>
      </c>
    </row>
    <row r="7" spans="1:14" x14ac:dyDescent="0.2">
      <c r="A7" s="39"/>
      <c r="B7" s="5"/>
      <c r="C7" s="4" t="s">
        <v>4</v>
      </c>
      <c r="D7" s="14"/>
      <c r="E7" s="14"/>
      <c r="F7" s="14"/>
      <c r="G7" s="14"/>
      <c r="H7" s="14"/>
      <c r="I7" s="14"/>
      <c r="J7" s="14"/>
      <c r="K7" s="1"/>
      <c r="L7" s="1"/>
      <c r="M7" s="1"/>
      <c r="N7" s="1">
        <f t="shared" si="0"/>
        <v>0</v>
      </c>
    </row>
    <row r="8" spans="1:14" x14ac:dyDescent="0.2">
      <c r="A8" s="39" t="s">
        <v>114</v>
      </c>
      <c r="B8" s="5" t="s">
        <v>214</v>
      </c>
      <c r="C8" s="4" t="s">
        <v>4</v>
      </c>
      <c r="D8" s="14">
        <f>66500+35000</f>
        <v>101500</v>
      </c>
      <c r="E8" s="14"/>
      <c r="F8" s="14"/>
      <c r="G8" s="14"/>
      <c r="H8" s="14"/>
      <c r="I8" s="14"/>
      <c r="J8" s="14"/>
      <c r="K8" s="1"/>
      <c r="L8" s="1"/>
      <c r="M8" s="1"/>
      <c r="N8" s="1">
        <f t="shared" si="0"/>
        <v>101500</v>
      </c>
    </row>
    <row r="9" spans="1:14" x14ac:dyDescent="0.2">
      <c r="A9" s="39"/>
      <c r="B9" s="5"/>
      <c r="C9" s="4" t="s">
        <v>4</v>
      </c>
      <c r="D9" s="14"/>
      <c r="E9" s="14"/>
      <c r="F9" s="14"/>
      <c r="G9" s="14"/>
      <c r="H9" s="14"/>
      <c r="I9" s="14"/>
      <c r="J9" s="14"/>
      <c r="K9" s="1"/>
      <c r="L9" s="1"/>
      <c r="M9" s="1"/>
      <c r="N9" s="1">
        <f t="shared" si="0"/>
        <v>0</v>
      </c>
    </row>
    <row r="10" spans="1:14" x14ac:dyDescent="0.2">
      <c r="A10" s="39" t="s">
        <v>113</v>
      </c>
      <c r="B10" s="5" t="s">
        <v>149</v>
      </c>
      <c r="C10" s="4" t="s">
        <v>4</v>
      </c>
      <c r="D10" s="14"/>
      <c r="E10" s="14"/>
      <c r="F10" s="14">
        <v>100000</v>
      </c>
      <c r="G10" s="14">
        <v>100000</v>
      </c>
      <c r="H10" s="14"/>
      <c r="I10" s="14"/>
      <c r="J10" s="14"/>
      <c r="K10" s="1"/>
      <c r="L10" s="1"/>
      <c r="M10" s="1"/>
      <c r="N10" s="1">
        <f t="shared" si="0"/>
        <v>200000</v>
      </c>
    </row>
    <row r="11" spans="1:14" x14ac:dyDescent="0.2">
      <c r="A11" s="39"/>
      <c r="B11" s="5" t="s">
        <v>150</v>
      </c>
      <c r="C11" s="4" t="s">
        <v>4</v>
      </c>
      <c r="D11" s="14"/>
      <c r="E11" s="14"/>
      <c r="F11" s="14">
        <v>100000</v>
      </c>
      <c r="G11" s="14">
        <v>100000</v>
      </c>
      <c r="H11" s="14"/>
      <c r="I11" s="14"/>
      <c r="J11" s="14"/>
      <c r="K11" s="1"/>
      <c r="L11" s="1"/>
      <c r="M11" s="1"/>
      <c r="N11" s="1">
        <f t="shared" si="0"/>
        <v>200000</v>
      </c>
    </row>
    <row r="12" spans="1:14" x14ac:dyDescent="0.2">
      <c r="A12" s="39"/>
      <c r="B12" s="5" t="s">
        <v>218</v>
      </c>
      <c r="C12" s="4" t="s">
        <v>4</v>
      </c>
      <c r="D12" s="26">
        <v>150000</v>
      </c>
      <c r="E12" s="26"/>
      <c r="F12" s="26"/>
      <c r="G12" s="26"/>
      <c r="H12" s="26"/>
      <c r="I12" s="26"/>
      <c r="J12" s="26"/>
      <c r="K12" s="26"/>
      <c r="L12" s="26"/>
      <c r="M12" s="26"/>
      <c r="N12" s="1">
        <f t="shared" si="0"/>
        <v>150000</v>
      </c>
    </row>
    <row r="13" spans="1:14" x14ac:dyDescent="0.2">
      <c r="A13" s="39"/>
      <c r="B13" s="5"/>
      <c r="C13" s="4" t="s">
        <v>4</v>
      </c>
      <c r="D13" s="14"/>
      <c r="E13" s="14"/>
      <c r="F13" s="14"/>
      <c r="G13" s="14"/>
      <c r="H13" s="14"/>
      <c r="I13" s="14"/>
      <c r="J13" s="14"/>
      <c r="K13" s="1"/>
      <c r="L13" s="1"/>
      <c r="M13" s="1"/>
      <c r="N13" s="1">
        <f t="shared" si="0"/>
        <v>0</v>
      </c>
    </row>
    <row r="14" spans="1:14" x14ac:dyDescent="0.2">
      <c r="A14" s="39" t="s">
        <v>115</v>
      </c>
      <c r="B14" s="5" t="s">
        <v>232</v>
      </c>
      <c r="C14" s="4" t="s">
        <v>4</v>
      </c>
      <c r="D14" s="14"/>
      <c r="E14" s="14"/>
      <c r="F14" s="14"/>
      <c r="G14" s="14">
        <v>155000</v>
      </c>
      <c r="H14" s="14">
        <f>145000+109000+50000</f>
        <v>304000</v>
      </c>
      <c r="I14" s="14">
        <f>30000+65000+64000</f>
        <v>159000</v>
      </c>
      <c r="J14" s="14"/>
      <c r="K14" s="1"/>
      <c r="L14" s="1"/>
      <c r="M14" s="1"/>
      <c r="N14" s="1">
        <f t="shared" si="0"/>
        <v>618000</v>
      </c>
    </row>
    <row r="15" spans="1:14" x14ac:dyDescent="0.2">
      <c r="A15" s="39"/>
      <c r="B15" s="5"/>
      <c r="C15" s="4" t="s">
        <v>4</v>
      </c>
      <c r="D15" s="14"/>
      <c r="E15" s="14"/>
      <c r="F15" s="14"/>
      <c r="G15" s="14"/>
      <c r="H15" s="14"/>
      <c r="I15" s="14"/>
      <c r="J15" s="14"/>
      <c r="K15" s="1"/>
      <c r="L15" s="1"/>
      <c r="M15" s="1"/>
      <c r="N15" s="1">
        <f t="shared" si="0"/>
        <v>0</v>
      </c>
    </row>
    <row r="16" spans="1:14" x14ac:dyDescent="0.2">
      <c r="A16" s="39" t="s">
        <v>129</v>
      </c>
      <c r="B16" s="5" t="s">
        <v>130</v>
      </c>
      <c r="C16" s="4" t="s">
        <v>4</v>
      </c>
      <c r="D16" s="14">
        <v>170500</v>
      </c>
      <c r="E16" s="14">
        <v>100000</v>
      </c>
      <c r="F16" s="14"/>
      <c r="G16" s="14"/>
      <c r="H16" s="14"/>
      <c r="I16" s="14"/>
      <c r="J16" s="14"/>
      <c r="K16" s="1"/>
      <c r="L16" s="1"/>
      <c r="M16" s="1"/>
      <c r="N16" s="1">
        <f t="shared" si="0"/>
        <v>270500</v>
      </c>
    </row>
    <row r="17" spans="1:14" x14ac:dyDescent="0.2">
      <c r="A17" s="39"/>
      <c r="B17" s="5" t="s">
        <v>132</v>
      </c>
      <c r="C17" s="4" t="s">
        <v>4</v>
      </c>
      <c r="D17" s="14"/>
      <c r="E17" s="14">
        <v>80000</v>
      </c>
      <c r="F17" s="14"/>
      <c r="G17" s="14"/>
      <c r="H17" s="14"/>
      <c r="I17" s="14"/>
      <c r="J17" s="14"/>
      <c r="K17" s="1"/>
      <c r="L17" s="1"/>
      <c r="M17" s="1"/>
      <c r="N17" s="1">
        <f t="shared" si="0"/>
        <v>80000</v>
      </c>
    </row>
    <row r="18" spans="1:14" x14ac:dyDescent="0.2">
      <c r="A18" s="39"/>
      <c r="B18" s="5" t="s">
        <v>133</v>
      </c>
      <c r="C18" s="4" t="s">
        <v>4</v>
      </c>
      <c r="D18" s="14"/>
      <c r="E18" s="14">
        <v>210000</v>
      </c>
      <c r="F18" s="14"/>
      <c r="G18" s="14"/>
      <c r="H18" s="14"/>
      <c r="I18" s="14"/>
      <c r="J18" s="14"/>
      <c r="K18" s="1"/>
      <c r="L18" s="1"/>
      <c r="M18" s="1"/>
      <c r="N18" s="1">
        <f t="shared" si="0"/>
        <v>210000</v>
      </c>
    </row>
    <row r="19" spans="1:14" x14ac:dyDescent="0.2">
      <c r="A19" s="39"/>
      <c r="B19" s="5"/>
      <c r="C19" s="4" t="s">
        <v>4</v>
      </c>
      <c r="D19" s="14"/>
      <c r="E19" s="14"/>
      <c r="F19" s="14"/>
      <c r="G19" s="14"/>
      <c r="H19" s="14"/>
      <c r="I19" s="14"/>
      <c r="J19" s="14"/>
      <c r="K19" s="1"/>
      <c r="L19" s="1"/>
      <c r="M19" s="1"/>
      <c r="N19" s="1">
        <f t="shared" si="0"/>
        <v>0</v>
      </c>
    </row>
    <row r="20" spans="1:14" x14ac:dyDescent="0.2">
      <c r="A20" s="39" t="s">
        <v>127</v>
      </c>
      <c r="B20" s="5" t="s">
        <v>131</v>
      </c>
      <c r="C20" s="4" t="s">
        <v>4</v>
      </c>
      <c r="D20" s="14">
        <v>115500</v>
      </c>
      <c r="E20" s="14">
        <v>100000</v>
      </c>
      <c r="F20" s="14"/>
      <c r="G20" s="14"/>
      <c r="H20" s="14"/>
      <c r="I20" s="14"/>
      <c r="J20" s="14"/>
      <c r="K20" s="1"/>
      <c r="L20" s="1"/>
      <c r="M20" s="1"/>
      <c r="N20" s="1">
        <f t="shared" si="0"/>
        <v>215500</v>
      </c>
    </row>
    <row r="21" spans="1:14" x14ac:dyDescent="0.2">
      <c r="A21" s="39"/>
      <c r="B21" s="5" t="s">
        <v>147</v>
      </c>
      <c r="C21" s="4" t="s">
        <v>4</v>
      </c>
      <c r="D21" s="14"/>
      <c r="E21" s="14"/>
      <c r="F21" s="14">
        <v>100000</v>
      </c>
      <c r="G21" s="14">
        <v>100000</v>
      </c>
      <c r="H21" s="14"/>
      <c r="I21" s="14"/>
      <c r="J21" s="14"/>
      <c r="K21" s="1"/>
      <c r="L21" s="1"/>
      <c r="M21" s="1"/>
      <c r="N21" s="1">
        <f t="shared" si="0"/>
        <v>200000</v>
      </c>
    </row>
    <row r="22" spans="1:14" x14ac:dyDescent="0.2">
      <c r="A22" s="39"/>
      <c r="B22" s="5" t="s">
        <v>148</v>
      </c>
      <c r="C22" s="4" t="s">
        <v>4</v>
      </c>
      <c r="D22" s="14"/>
      <c r="E22" s="14"/>
      <c r="F22" s="14">
        <v>200000</v>
      </c>
      <c r="G22" s="14">
        <v>200000</v>
      </c>
      <c r="H22" s="14"/>
      <c r="I22" s="14"/>
      <c r="J22" s="14"/>
      <c r="K22" s="1"/>
      <c r="L22" s="1"/>
      <c r="M22" s="1"/>
      <c r="N22" s="1">
        <f t="shared" si="0"/>
        <v>400000</v>
      </c>
    </row>
    <row r="23" spans="1:14" x14ac:dyDescent="0.2">
      <c r="A23" s="39"/>
      <c r="B23" s="5" t="s">
        <v>151</v>
      </c>
      <c r="C23" s="4" t="s">
        <v>4</v>
      </c>
      <c r="D23" s="14"/>
      <c r="E23" s="14">
        <v>100000</v>
      </c>
      <c r="F23" s="14">
        <v>100000</v>
      </c>
      <c r="G23" s="14">
        <v>100000</v>
      </c>
      <c r="H23" s="14"/>
      <c r="I23" s="14"/>
      <c r="J23" s="14"/>
      <c r="K23" s="1"/>
      <c r="L23" s="1"/>
      <c r="M23" s="1"/>
      <c r="N23" s="1">
        <f t="shared" si="0"/>
        <v>300000</v>
      </c>
    </row>
    <row r="24" spans="1:14" x14ac:dyDescent="0.2">
      <c r="A24" s="39"/>
      <c r="B24" s="5"/>
      <c r="C24" s="4"/>
      <c r="D24" s="14"/>
      <c r="E24" s="14"/>
      <c r="F24" s="14">
        <v>100000</v>
      </c>
      <c r="G24" s="14">
        <v>100000</v>
      </c>
      <c r="H24" s="14"/>
      <c r="I24" s="14"/>
      <c r="J24" s="14"/>
      <c r="K24" s="1"/>
      <c r="L24" s="1"/>
      <c r="M24" s="1"/>
      <c r="N24" s="1">
        <f t="shared" si="0"/>
        <v>200000</v>
      </c>
    </row>
    <row r="25" spans="1:14" x14ac:dyDescent="0.2">
      <c r="A25" s="39"/>
      <c r="B25" s="5"/>
      <c r="C25" s="4" t="s">
        <v>4</v>
      </c>
      <c r="D25" s="14"/>
      <c r="E25" s="14"/>
      <c r="F25" s="14"/>
      <c r="G25" s="14"/>
      <c r="H25" s="14"/>
      <c r="I25" s="14"/>
      <c r="J25" s="14"/>
      <c r="K25" s="1"/>
      <c r="L25" s="1"/>
      <c r="M25" s="1"/>
      <c r="N25" s="1">
        <f t="shared" si="0"/>
        <v>0</v>
      </c>
    </row>
    <row r="26" spans="1:14" x14ac:dyDescent="0.2">
      <c r="A26" s="39" t="s">
        <v>116</v>
      </c>
      <c r="B26" s="5" t="s">
        <v>217</v>
      </c>
      <c r="C26" s="4" t="s">
        <v>4</v>
      </c>
      <c r="D26" s="14"/>
      <c r="E26" s="14">
        <v>101800</v>
      </c>
      <c r="F26" s="14">
        <v>43900</v>
      </c>
      <c r="G26" s="14">
        <v>57400</v>
      </c>
      <c r="H26" s="14">
        <v>38600</v>
      </c>
      <c r="I26" s="14"/>
      <c r="J26" s="14"/>
      <c r="K26" s="1"/>
      <c r="L26" s="1"/>
      <c r="M26" s="1"/>
      <c r="N26" s="1">
        <f t="shared" si="0"/>
        <v>241700</v>
      </c>
    </row>
    <row r="27" spans="1:14" x14ac:dyDescent="0.2">
      <c r="A27" s="39"/>
      <c r="B27" s="5" t="s">
        <v>215</v>
      </c>
      <c r="C27" s="4" t="s">
        <v>4</v>
      </c>
      <c r="D27" s="14"/>
      <c r="E27" s="14">
        <v>123500</v>
      </c>
      <c r="F27" s="14">
        <v>13500</v>
      </c>
      <c r="G27" s="14"/>
      <c r="H27" s="14"/>
      <c r="I27" s="14"/>
      <c r="J27" s="14"/>
      <c r="K27" s="1"/>
      <c r="L27" s="1"/>
      <c r="M27" s="1"/>
      <c r="N27" s="1">
        <f t="shared" si="0"/>
        <v>137000</v>
      </c>
    </row>
    <row r="28" spans="1:14" x14ac:dyDescent="0.2">
      <c r="A28" s="39"/>
      <c r="B28" s="5" t="s">
        <v>144</v>
      </c>
      <c r="C28" s="4" t="s">
        <v>4</v>
      </c>
      <c r="D28" s="14"/>
      <c r="E28" s="14">
        <v>138400</v>
      </c>
      <c r="F28" s="14"/>
      <c r="G28" s="14"/>
      <c r="H28" s="14"/>
      <c r="I28" s="14"/>
      <c r="J28" s="14"/>
      <c r="K28" s="1"/>
      <c r="L28" s="1"/>
      <c r="M28" s="1"/>
      <c r="N28" s="1">
        <f t="shared" si="0"/>
        <v>138400</v>
      </c>
    </row>
    <row r="29" spans="1:14" x14ac:dyDescent="0.2">
      <c r="A29" s="39"/>
      <c r="B29" s="5" t="s">
        <v>216</v>
      </c>
      <c r="C29" s="4" t="s">
        <v>4</v>
      </c>
      <c r="D29" s="14">
        <v>161000</v>
      </c>
      <c r="E29" s="14"/>
      <c r="F29" s="14"/>
      <c r="G29" s="14"/>
      <c r="H29" s="14"/>
      <c r="I29" s="14"/>
      <c r="J29" s="14"/>
      <c r="K29" s="1"/>
      <c r="L29" s="1"/>
      <c r="M29" s="1"/>
      <c r="N29" s="1">
        <f t="shared" si="0"/>
        <v>161000</v>
      </c>
    </row>
    <row r="30" spans="1:14" x14ac:dyDescent="0.2">
      <c r="A30" s="39" t="s">
        <v>177</v>
      </c>
      <c r="B30" s="5"/>
      <c r="C30" s="4" t="s">
        <v>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0"/>
        <v>0</v>
      </c>
    </row>
    <row r="31" spans="1:14" ht="13.5" thickBot="1" x14ac:dyDescent="0.25">
      <c r="A31" s="69"/>
      <c r="B31" s="70"/>
      <c r="C31" s="71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9">
        <f>SUM(N3:N30)</f>
        <v>34448600</v>
      </c>
    </row>
    <row r="32" spans="1:14" ht="13.5" thickBot="1" x14ac:dyDescent="0.25">
      <c r="A32" s="45"/>
      <c r="B32" s="46"/>
      <c r="C32" s="8" t="s">
        <v>9</v>
      </c>
      <c r="D32" s="9">
        <f t="shared" ref="D32:M32" si="1">SUM(D3:D30)</f>
        <v>1073500</v>
      </c>
      <c r="E32" s="9">
        <f t="shared" si="1"/>
        <v>1103700</v>
      </c>
      <c r="F32" s="9">
        <f t="shared" si="1"/>
        <v>857400</v>
      </c>
      <c r="G32" s="9">
        <f t="shared" si="1"/>
        <v>912400</v>
      </c>
      <c r="H32" s="9">
        <f t="shared" si="1"/>
        <v>342600</v>
      </c>
      <c r="I32" s="9">
        <f t="shared" si="1"/>
        <v>30159000</v>
      </c>
      <c r="J32" s="9">
        <f t="shared" si="1"/>
        <v>0</v>
      </c>
      <c r="K32" s="9">
        <f t="shared" si="1"/>
        <v>0</v>
      </c>
      <c r="L32" s="9">
        <f t="shared" si="1"/>
        <v>0</v>
      </c>
      <c r="M32" s="9">
        <f t="shared" si="1"/>
        <v>0</v>
      </c>
      <c r="N32" s="9">
        <f>SUM(D32:M32)</f>
        <v>34448600</v>
      </c>
    </row>
    <row r="33" spans="1:14" x14ac:dyDescent="0.2">
      <c r="A33" s="60" t="s">
        <v>33</v>
      </c>
      <c r="B33" s="61"/>
      <c r="C33" s="61"/>
      <c r="D33" s="62"/>
      <c r="E33" s="62"/>
      <c r="F33" s="62"/>
      <c r="G33" s="63"/>
      <c r="H33" s="62"/>
      <c r="I33" s="62"/>
      <c r="J33" s="62"/>
      <c r="K33" s="62"/>
      <c r="L33" s="62"/>
      <c r="M33" s="62"/>
      <c r="N33" s="64"/>
    </row>
    <row r="34" spans="1:14" x14ac:dyDescent="0.2">
      <c r="A34" s="39" t="s">
        <v>164</v>
      </c>
      <c r="B34" s="5"/>
      <c r="C34" s="4" t="s">
        <v>33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6">
        <f>SUM(D34:M34)</f>
        <v>0</v>
      </c>
    </row>
    <row r="35" spans="1:14" x14ac:dyDescent="0.2">
      <c r="A35" s="39" t="s">
        <v>112</v>
      </c>
      <c r="B35" s="5"/>
      <c r="C35" s="4" t="s">
        <v>33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6">
        <f t="shared" ref="N35:N40" si="2">SUM(D35:M35)</f>
        <v>0</v>
      </c>
    </row>
    <row r="36" spans="1:14" x14ac:dyDescent="0.2">
      <c r="A36" s="39" t="s">
        <v>114</v>
      </c>
      <c r="B36" s="5"/>
      <c r="C36" s="4" t="s">
        <v>33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6">
        <f t="shared" si="2"/>
        <v>0</v>
      </c>
    </row>
    <row r="37" spans="1:14" x14ac:dyDescent="0.2">
      <c r="A37" s="39" t="s">
        <v>113</v>
      </c>
      <c r="B37" s="5"/>
      <c r="C37" s="4" t="s">
        <v>33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>
        <f t="shared" si="2"/>
        <v>0</v>
      </c>
    </row>
    <row r="38" spans="1:14" x14ac:dyDescent="0.2">
      <c r="A38" s="39" t="s">
        <v>115</v>
      </c>
      <c r="B38" s="5"/>
      <c r="C38" s="4" t="s">
        <v>33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6">
        <f t="shared" si="2"/>
        <v>0</v>
      </c>
    </row>
    <row r="39" spans="1:14" x14ac:dyDescent="0.2">
      <c r="A39" s="39" t="s">
        <v>127</v>
      </c>
      <c r="B39" s="5"/>
      <c r="C39" s="4" t="s">
        <v>33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6">
        <f t="shared" si="2"/>
        <v>0</v>
      </c>
    </row>
    <row r="40" spans="1:14" x14ac:dyDescent="0.2">
      <c r="A40" s="39" t="s">
        <v>116</v>
      </c>
      <c r="B40" s="4"/>
      <c r="C40" s="4" t="s">
        <v>33</v>
      </c>
      <c r="D40" s="1"/>
      <c r="E40" s="1"/>
      <c r="F40" s="1"/>
      <c r="G40" s="1"/>
      <c r="I40" s="1"/>
      <c r="J40" s="1"/>
      <c r="K40" s="1"/>
      <c r="L40" s="1"/>
      <c r="N40" s="26">
        <f t="shared" si="2"/>
        <v>0</v>
      </c>
    </row>
    <row r="41" spans="1:14" x14ac:dyDescent="0.2">
      <c r="A41" s="39" t="s">
        <v>177</v>
      </c>
      <c r="B41" s="5"/>
      <c r="C41" s="4" t="s">
        <v>33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f t="shared" ref="N41" si="3">SUM(D41:M41)</f>
        <v>0</v>
      </c>
    </row>
    <row r="42" spans="1:14" ht="13.5" thickBot="1" x14ac:dyDescent="0.25">
      <c r="A42" s="69"/>
      <c r="B42" s="70"/>
      <c r="C42" s="71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9">
        <f>SUM(N34:N41)</f>
        <v>0</v>
      </c>
    </row>
    <row r="43" spans="1:14" s="2" customFormat="1" ht="13.5" thickBot="1" x14ac:dyDescent="0.25">
      <c r="A43" s="45"/>
      <c r="B43" s="32"/>
      <c r="C43" s="10" t="s">
        <v>32</v>
      </c>
      <c r="D43" s="9">
        <f>SUM(D34:D41)</f>
        <v>0</v>
      </c>
      <c r="E43" s="9">
        <f t="shared" ref="E43:M43" si="4">SUM(E34:E41)</f>
        <v>0</v>
      </c>
      <c r="F43" s="9">
        <f t="shared" si="4"/>
        <v>0</v>
      </c>
      <c r="G43" s="9">
        <f t="shared" si="4"/>
        <v>0</v>
      </c>
      <c r="H43" s="9">
        <f t="shared" si="4"/>
        <v>0</v>
      </c>
      <c r="I43" s="9">
        <f t="shared" si="4"/>
        <v>0</v>
      </c>
      <c r="J43" s="9">
        <f t="shared" si="4"/>
        <v>0</v>
      </c>
      <c r="K43" s="9">
        <f t="shared" si="4"/>
        <v>0</v>
      </c>
      <c r="L43" s="9">
        <f t="shared" si="4"/>
        <v>0</v>
      </c>
      <c r="M43" s="9">
        <f t="shared" si="4"/>
        <v>0</v>
      </c>
      <c r="N43" s="9">
        <f>SUM(D43:M43)</f>
        <v>0</v>
      </c>
    </row>
    <row r="44" spans="1:14" x14ac:dyDescent="0.2">
      <c r="A44" s="60" t="s">
        <v>160</v>
      </c>
      <c r="B44" s="61"/>
      <c r="C44" s="61"/>
      <c r="D44" s="62"/>
      <c r="E44" s="62"/>
      <c r="F44" s="62"/>
      <c r="G44" s="63"/>
      <c r="H44" s="62"/>
      <c r="I44" s="62"/>
      <c r="J44" s="62"/>
      <c r="K44" s="62"/>
      <c r="L44" s="62"/>
      <c r="M44" s="62"/>
      <c r="N44" s="64"/>
    </row>
    <row r="45" spans="1:14" s="2" customFormat="1" x14ac:dyDescent="0.2">
      <c r="A45" s="40"/>
      <c r="B45" s="16" t="s">
        <v>49</v>
      </c>
      <c r="C45" s="4" t="s">
        <v>34</v>
      </c>
      <c r="D45" s="1">
        <v>325000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>
        <f>SUM(D45:M45)</f>
        <v>325000</v>
      </c>
    </row>
    <row r="46" spans="1:14" x14ac:dyDescent="0.2">
      <c r="A46" s="40"/>
      <c r="B46" s="4" t="s">
        <v>38</v>
      </c>
      <c r="C46" s="4" t="s">
        <v>34</v>
      </c>
      <c r="D46" s="1"/>
      <c r="E46" s="1"/>
      <c r="F46" s="1"/>
      <c r="G46" s="1"/>
      <c r="I46" s="1"/>
      <c r="J46" s="1"/>
      <c r="K46" s="1"/>
      <c r="L46" s="1"/>
      <c r="M46" s="1">
        <v>315000</v>
      </c>
      <c r="N46" s="1">
        <f>SUM(D46:M46)</f>
        <v>315000</v>
      </c>
    </row>
    <row r="47" spans="1:14" ht="13.5" thickBot="1" x14ac:dyDescent="0.25">
      <c r="A47" s="80"/>
      <c r="B47" s="71"/>
      <c r="C47" s="71"/>
      <c r="D47" s="73"/>
      <c r="E47" s="73"/>
      <c r="F47" s="73"/>
      <c r="G47" s="73"/>
      <c r="H47" s="81"/>
      <c r="I47" s="73"/>
      <c r="J47" s="73"/>
      <c r="K47" s="73"/>
      <c r="L47" s="73"/>
      <c r="M47" s="73"/>
      <c r="N47" s="9">
        <f>SUM(N45:N46)</f>
        <v>640000</v>
      </c>
    </row>
    <row r="48" spans="1:14" s="2" customFormat="1" ht="13.5" thickBot="1" x14ac:dyDescent="0.25">
      <c r="A48" s="45"/>
      <c r="B48" s="32"/>
      <c r="C48" s="10" t="s">
        <v>35</v>
      </c>
      <c r="D48" s="9">
        <f t="shared" ref="D48:M48" si="5">SUBTOTAL(9,D45:D46)</f>
        <v>325000</v>
      </c>
      <c r="E48" s="9">
        <f t="shared" si="5"/>
        <v>0</v>
      </c>
      <c r="F48" s="9">
        <f t="shared" si="5"/>
        <v>0</v>
      </c>
      <c r="G48" s="9">
        <f t="shared" si="5"/>
        <v>0</v>
      </c>
      <c r="H48" s="9">
        <f t="shared" si="5"/>
        <v>0</v>
      </c>
      <c r="I48" s="9">
        <f t="shared" si="5"/>
        <v>0</v>
      </c>
      <c r="J48" s="9">
        <f t="shared" si="5"/>
        <v>0</v>
      </c>
      <c r="K48" s="9">
        <f t="shared" si="5"/>
        <v>0</v>
      </c>
      <c r="L48" s="9">
        <f t="shared" si="5"/>
        <v>0</v>
      </c>
      <c r="M48" s="9">
        <f t="shared" si="5"/>
        <v>315000</v>
      </c>
      <c r="N48" s="9">
        <f>SUM(D48:M48)</f>
        <v>640000</v>
      </c>
    </row>
    <row r="49" spans="1:16" x14ac:dyDescent="0.2">
      <c r="A49" s="60" t="s">
        <v>6</v>
      </c>
      <c r="B49" s="61"/>
      <c r="C49" s="61"/>
      <c r="D49" s="62"/>
      <c r="E49" s="62"/>
      <c r="F49" s="62"/>
      <c r="G49" s="63"/>
      <c r="H49" s="62"/>
      <c r="I49" s="62"/>
      <c r="J49" s="62"/>
      <c r="K49" s="62"/>
      <c r="L49" s="62"/>
      <c r="M49" s="62"/>
      <c r="N49" s="64"/>
    </row>
    <row r="50" spans="1:16" x14ac:dyDescent="0.2">
      <c r="A50" s="41" t="s">
        <v>164</v>
      </c>
      <c r="B50" s="23" t="s">
        <v>201</v>
      </c>
      <c r="C50" s="6" t="s">
        <v>6</v>
      </c>
      <c r="D50" s="66">
        <v>140400</v>
      </c>
      <c r="E50" s="19"/>
      <c r="F50" s="19"/>
      <c r="G50" s="19"/>
      <c r="H50" s="19"/>
      <c r="I50" s="3"/>
      <c r="J50" s="3"/>
      <c r="K50" s="3"/>
      <c r="L50" s="3"/>
      <c r="M50" s="3"/>
      <c r="N50" s="1">
        <f>SUM(D50:M50)</f>
        <v>140400</v>
      </c>
      <c r="P50" s="1"/>
    </row>
    <row r="51" spans="1:16" x14ac:dyDescent="0.2">
      <c r="A51" s="39"/>
      <c r="B51" s="23" t="s">
        <v>202</v>
      </c>
      <c r="C51" s="6" t="s">
        <v>6</v>
      </c>
      <c r="D51" s="66">
        <v>233090</v>
      </c>
      <c r="E51" s="19"/>
      <c r="F51" s="19"/>
      <c r="G51" s="19"/>
      <c r="H51" s="19"/>
      <c r="I51" s="3"/>
      <c r="J51" s="3"/>
      <c r="K51" s="3"/>
      <c r="L51" s="3"/>
      <c r="M51" s="3"/>
      <c r="N51" s="1">
        <f t="shared" ref="N51:N69" si="6">SUM(D51:M51)</f>
        <v>233090</v>
      </c>
      <c r="P51" s="1"/>
    </row>
    <row r="52" spans="1:16" x14ac:dyDescent="0.2">
      <c r="A52" s="39" t="s">
        <v>112</v>
      </c>
      <c r="B52" s="23" t="s">
        <v>109</v>
      </c>
      <c r="C52" s="6" t="s">
        <v>6</v>
      </c>
      <c r="D52" s="66"/>
      <c r="E52" s="19"/>
      <c r="F52" s="19"/>
      <c r="G52" s="19">
        <v>150000</v>
      </c>
      <c r="H52" s="19">
        <v>150000</v>
      </c>
      <c r="I52" s="3">
        <v>150000</v>
      </c>
      <c r="J52" s="3"/>
      <c r="K52" s="3"/>
      <c r="L52" s="3"/>
      <c r="M52" s="3"/>
      <c r="N52" s="1">
        <f t="shared" si="6"/>
        <v>450000</v>
      </c>
      <c r="P52" s="1"/>
    </row>
    <row r="53" spans="1:16" x14ac:dyDescent="0.2">
      <c r="A53" s="39"/>
      <c r="B53" s="23" t="s">
        <v>71</v>
      </c>
      <c r="C53" s="6" t="s">
        <v>6</v>
      </c>
      <c r="D53" s="66"/>
      <c r="E53" s="19"/>
      <c r="F53" s="19">
        <v>200000</v>
      </c>
      <c r="G53" s="19">
        <v>157500</v>
      </c>
      <c r="H53" s="19"/>
      <c r="I53" s="3"/>
      <c r="J53" s="3"/>
      <c r="K53" s="3"/>
      <c r="L53" s="3"/>
      <c r="M53" s="3"/>
      <c r="N53" s="1">
        <f t="shared" si="6"/>
        <v>357500</v>
      </c>
      <c r="P53" s="1"/>
    </row>
    <row r="54" spans="1:16" x14ac:dyDescent="0.2">
      <c r="A54" s="39"/>
      <c r="B54" s="23" t="s">
        <v>63</v>
      </c>
      <c r="C54" s="6" t="s">
        <v>6</v>
      </c>
      <c r="D54" s="66"/>
      <c r="E54" s="19"/>
      <c r="F54" s="19">
        <v>150000</v>
      </c>
      <c r="G54" s="19">
        <v>150000</v>
      </c>
      <c r="H54" s="19">
        <v>150000</v>
      </c>
      <c r="I54" s="3"/>
      <c r="J54" s="3"/>
      <c r="K54" s="3"/>
      <c r="L54" s="3"/>
      <c r="M54" s="3"/>
      <c r="N54" s="1">
        <f t="shared" si="6"/>
        <v>450000</v>
      </c>
      <c r="P54" s="1"/>
    </row>
    <row r="55" spans="1:16" x14ac:dyDescent="0.2">
      <c r="A55" s="39" t="s">
        <v>114</v>
      </c>
      <c r="B55" s="23" t="s">
        <v>203</v>
      </c>
      <c r="C55" s="6" t="s">
        <v>6</v>
      </c>
      <c r="D55" s="66">
        <v>250900</v>
      </c>
      <c r="E55" s="19"/>
      <c r="F55" s="19"/>
      <c r="G55" s="19"/>
      <c r="H55" s="19"/>
      <c r="I55" s="3"/>
      <c r="J55" s="3"/>
      <c r="K55" s="3"/>
      <c r="L55" s="3"/>
      <c r="M55" s="3"/>
      <c r="N55" s="1">
        <f t="shared" si="6"/>
        <v>250900</v>
      </c>
      <c r="P55" s="1"/>
    </row>
    <row r="56" spans="1:16" x14ac:dyDescent="0.2">
      <c r="A56" s="39"/>
      <c r="B56" s="23" t="s">
        <v>59</v>
      </c>
      <c r="C56" s="6" t="s">
        <v>6</v>
      </c>
      <c r="D56" s="66"/>
      <c r="E56" s="19">
        <v>150000</v>
      </c>
      <c r="F56" s="19"/>
      <c r="G56" s="19"/>
      <c r="H56" s="19"/>
      <c r="I56" s="3"/>
      <c r="J56" s="3"/>
      <c r="K56" s="3"/>
      <c r="L56" s="3"/>
      <c r="M56" s="3"/>
      <c r="N56" s="1">
        <f t="shared" si="6"/>
        <v>150000</v>
      </c>
      <c r="P56" s="1"/>
    </row>
    <row r="57" spans="1:16" x14ac:dyDescent="0.2">
      <c r="A57" s="39"/>
      <c r="B57" s="23" t="s">
        <v>60</v>
      </c>
      <c r="C57" s="6" t="s">
        <v>6</v>
      </c>
      <c r="D57" s="66">
        <v>195000</v>
      </c>
      <c r="E57" s="19"/>
      <c r="F57" s="19"/>
      <c r="G57" s="19"/>
      <c r="H57" s="19"/>
      <c r="I57" s="3"/>
      <c r="J57" s="3"/>
      <c r="K57" s="3"/>
      <c r="L57" s="3"/>
      <c r="M57" s="3"/>
      <c r="N57" s="1">
        <f t="shared" si="6"/>
        <v>195000</v>
      </c>
      <c r="P57" s="1"/>
    </row>
    <row r="58" spans="1:16" x14ac:dyDescent="0.2">
      <c r="A58" s="39"/>
      <c r="B58" s="5" t="s">
        <v>18</v>
      </c>
      <c r="C58" s="6" t="s">
        <v>6</v>
      </c>
      <c r="D58" s="67"/>
      <c r="E58" s="19"/>
      <c r="F58" s="19"/>
      <c r="G58" s="19"/>
      <c r="H58" s="19">
        <v>30000000</v>
      </c>
      <c r="I58" s="3"/>
      <c r="J58" s="3"/>
      <c r="K58" s="3"/>
      <c r="L58" s="3"/>
      <c r="M58" s="3"/>
      <c r="N58" s="1">
        <f t="shared" si="6"/>
        <v>30000000</v>
      </c>
      <c r="P58" s="1"/>
    </row>
    <row r="59" spans="1:16" ht="26.25" customHeight="1" x14ac:dyDescent="0.2">
      <c r="A59" s="39" t="s">
        <v>113</v>
      </c>
      <c r="B59" s="65" t="s">
        <v>225</v>
      </c>
      <c r="C59" s="6" t="s">
        <v>6</v>
      </c>
      <c r="D59" s="66"/>
      <c r="E59" s="19">
        <v>209200</v>
      </c>
      <c r="F59" s="19"/>
      <c r="G59" s="19"/>
      <c r="H59" s="19"/>
      <c r="I59" s="3"/>
      <c r="J59" s="3"/>
      <c r="K59" s="3"/>
      <c r="L59" s="3"/>
      <c r="M59" s="3"/>
      <c r="N59" s="1">
        <f t="shared" si="6"/>
        <v>209200</v>
      </c>
      <c r="P59" s="1"/>
    </row>
    <row r="60" spans="1:16" x14ac:dyDescent="0.2">
      <c r="A60" s="39"/>
      <c r="B60" s="23"/>
      <c r="C60" s="6" t="s">
        <v>6</v>
      </c>
      <c r="D60" s="66"/>
      <c r="E60" s="19"/>
      <c r="F60" s="19"/>
      <c r="G60" s="19"/>
      <c r="H60" s="19"/>
      <c r="I60" s="3"/>
      <c r="J60" s="3"/>
      <c r="K60" s="3"/>
      <c r="L60" s="3"/>
      <c r="M60" s="3"/>
      <c r="N60" s="1">
        <f t="shared" si="6"/>
        <v>0</v>
      </c>
      <c r="P60" s="1"/>
    </row>
    <row r="61" spans="1:16" x14ac:dyDescent="0.2">
      <c r="A61" s="39" t="s">
        <v>115</v>
      </c>
      <c r="B61" s="23" t="s">
        <v>226</v>
      </c>
      <c r="C61" s="6" t="s">
        <v>6</v>
      </c>
      <c r="D61" s="66">
        <v>150000</v>
      </c>
      <c r="E61" s="19">
        <v>150000</v>
      </c>
      <c r="F61" s="19">
        <v>150000</v>
      </c>
      <c r="G61" s="19">
        <v>150000</v>
      </c>
      <c r="H61" s="19"/>
      <c r="I61" s="3"/>
      <c r="J61" s="3"/>
      <c r="K61" s="3"/>
      <c r="L61" s="3"/>
      <c r="M61" s="3"/>
      <c r="N61" s="1">
        <f t="shared" si="6"/>
        <v>600000</v>
      </c>
      <c r="P61" s="1"/>
    </row>
    <row r="62" spans="1:16" x14ac:dyDescent="0.2">
      <c r="A62" s="39"/>
      <c r="B62" s="23" t="s">
        <v>61</v>
      </c>
      <c r="C62" s="6" t="s">
        <v>6</v>
      </c>
      <c r="D62" s="66"/>
      <c r="E62" s="19">
        <v>200000</v>
      </c>
      <c r="F62" s="19">
        <v>200000</v>
      </c>
      <c r="G62" s="19"/>
      <c r="H62" s="19"/>
      <c r="I62" s="3"/>
      <c r="J62" s="3"/>
      <c r="K62" s="3"/>
      <c r="L62" s="3"/>
      <c r="M62" s="3"/>
      <c r="N62" s="1">
        <f t="shared" si="6"/>
        <v>400000</v>
      </c>
      <c r="P62" s="1"/>
    </row>
    <row r="63" spans="1:16" x14ac:dyDescent="0.2">
      <c r="A63" s="39"/>
      <c r="B63" s="23" t="s">
        <v>108</v>
      </c>
      <c r="C63" s="6" t="s">
        <v>6</v>
      </c>
      <c r="D63" s="66"/>
      <c r="E63" s="19"/>
      <c r="F63" s="19"/>
      <c r="G63" s="19">
        <v>100000</v>
      </c>
      <c r="H63" s="19"/>
      <c r="I63" s="3"/>
      <c r="J63" s="3"/>
      <c r="K63" s="3"/>
      <c r="L63" s="3"/>
      <c r="M63" s="3"/>
      <c r="N63" s="1">
        <f t="shared" si="6"/>
        <v>100000</v>
      </c>
      <c r="P63" s="1"/>
    </row>
    <row r="64" spans="1:16" x14ac:dyDescent="0.2">
      <c r="A64" s="39"/>
      <c r="B64" s="23" t="s">
        <v>231</v>
      </c>
      <c r="C64" s="6" t="s">
        <v>6</v>
      </c>
      <c r="D64" s="66"/>
      <c r="E64" s="19"/>
      <c r="F64" s="19">
        <v>343500</v>
      </c>
      <c r="G64" s="19">
        <v>324500</v>
      </c>
      <c r="H64" s="19"/>
      <c r="I64" s="3"/>
      <c r="J64" s="3"/>
      <c r="K64" s="3"/>
      <c r="L64" s="3"/>
      <c r="M64" s="3"/>
      <c r="N64" s="1">
        <f>SUM(D64:M64)</f>
        <v>668000</v>
      </c>
      <c r="P64" s="1"/>
    </row>
    <row r="65" spans="1:16" x14ac:dyDescent="0.2">
      <c r="A65" s="39" t="s">
        <v>163</v>
      </c>
      <c r="B65" s="23" t="s">
        <v>62</v>
      </c>
      <c r="C65" s="6" t="s">
        <v>6</v>
      </c>
      <c r="D65" s="66"/>
      <c r="E65" s="19">
        <v>168500</v>
      </c>
      <c r="F65" s="19">
        <v>150000</v>
      </c>
      <c r="G65" s="19"/>
      <c r="H65" s="19"/>
      <c r="I65" s="3"/>
      <c r="J65" s="3"/>
      <c r="K65" s="3"/>
      <c r="L65" s="3"/>
      <c r="M65" s="3"/>
      <c r="N65" s="1">
        <f t="shared" si="6"/>
        <v>318500</v>
      </c>
      <c r="P65" s="1"/>
    </row>
    <row r="66" spans="1:16" x14ac:dyDescent="0.2">
      <c r="A66" s="39"/>
      <c r="B66" s="23"/>
      <c r="C66" s="6" t="s">
        <v>6</v>
      </c>
      <c r="D66" s="66"/>
      <c r="E66" s="19"/>
      <c r="F66" s="19"/>
      <c r="G66" s="19"/>
      <c r="H66" s="19"/>
      <c r="I66" s="3"/>
      <c r="J66" s="3"/>
      <c r="K66" s="3"/>
      <c r="L66" s="3"/>
      <c r="M66" s="3"/>
      <c r="N66" s="1">
        <f t="shared" si="6"/>
        <v>0</v>
      </c>
      <c r="P66" s="1"/>
    </row>
    <row r="67" spans="1:16" x14ac:dyDescent="0.2">
      <c r="A67" s="39" t="s">
        <v>127</v>
      </c>
      <c r="B67" s="23" t="s">
        <v>92</v>
      </c>
      <c r="C67" s="6" t="s">
        <v>6</v>
      </c>
      <c r="D67" s="66"/>
      <c r="E67" s="19"/>
      <c r="F67" s="19"/>
      <c r="G67" s="19">
        <v>150000</v>
      </c>
      <c r="H67" s="19">
        <v>150000</v>
      </c>
      <c r="I67" s="3">
        <v>150000</v>
      </c>
      <c r="J67" s="3"/>
      <c r="K67" s="3"/>
      <c r="L67" s="3"/>
      <c r="M67" s="3"/>
      <c r="N67" s="1">
        <f t="shared" si="6"/>
        <v>450000</v>
      </c>
      <c r="P67" s="1"/>
    </row>
    <row r="68" spans="1:16" x14ac:dyDescent="0.2">
      <c r="A68" s="39" t="s">
        <v>116</v>
      </c>
      <c r="B68" s="23"/>
      <c r="C68" s="6" t="s">
        <v>6</v>
      </c>
      <c r="D68" s="22"/>
      <c r="E68" s="19"/>
      <c r="F68" s="3"/>
      <c r="G68" s="3"/>
      <c r="H68" s="3"/>
      <c r="I68" s="3"/>
      <c r="J68" s="3"/>
      <c r="K68" s="3"/>
      <c r="L68" s="3"/>
      <c r="M68" s="3"/>
      <c r="N68" s="1">
        <f t="shared" si="6"/>
        <v>0</v>
      </c>
      <c r="P68" s="1"/>
    </row>
    <row r="69" spans="1:16" x14ac:dyDescent="0.2">
      <c r="A69" s="39"/>
      <c r="B69" s="4"/>
      <c r="C69" s="6" t="s">
        <v>6</v>
      </c>
      <c r="D69" s="22"/>
      <c r="E69" s="19"/>
      <c r="F69" s="3"/>
      <c r="G69" s="3"/>
      <c r="H69" s="3"/>
      <c r="I69" s="3"/>
      <c r="J69" s="3"/>
      <c r="K69" s="3"/>
      <c r="L69" s="3"/>
      <c r="M69" s="3"/>
      <c r="N69" s="1">
        <f t="shared" si="6"/>
        <v>0</v>
      </c>
      <c r="P69" s="1"/>
    </row>
    <row r="70" spans="1:16" x14ac:dyDescent="0.2">
      <c r="A70" s="39" t="s">
        <v>177</v>
      </c>
      <c r="B70" s="5"/>
      <c r="C70" s="4" t="s">
        <v>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>
        <f t="shared" ref="N70" si="7">SUM(D70:M70)</f>
        <v>0</v>
      </c>
    </row>
    <row r="71" spans="1:16" ht="13.5" thickBot="1" x14ac:dyDescent="0.25">
      <c r="A71" s="69"/>
      <c r="B71" s="70"/>
      <c r="C71" s="71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9">
        <f>SUM(N50:N70)</f>
        <v>34972590</v>
      </c>
    </row>
    <row r="72" spans="1:16" s="2" customFormat="1" ht="13.5" thickBot="1" x14ac:dyDescent="0.25">
      <c r="A72" s="45"/>
      <c r="B72" s="32"/>
      <c r="C72" s="10" t="s">
        <v>12</v>
      </c>
      <c r="D72" s="9">
        <f>SUBTOTAL(9,D50:D70)</f>
        <v>969390</v>
      </c>
      <c r="E72" s="9">
        <f t="shared" ref="E72:M72" si="8">SUBTOTAL(9,E50:E70)</f>
        <v>877700</v>
      </c>
      <c r="F72" s="9">
        <f t="shared" si="8"/>
        <v>1193500</v>
      </c>
      <c r="G72" s="9">
        <f t="shared" si="8"/>
        <v>1182000</v>
      </c>
      <c r="H72" s="9">
        <f t="shared" si="8"/>
        <v>30450000</v>
      </c>
      <c r="I72" s="9">
        <f t="shared" si="8"/>
        <v>300000</v>
      </c>
      <c r="J72" s="9">
        <f t="shared" si="8"/>
        <v>0</v>
      </c>
      <c r="K72" s="9">
        <f t="shared" si="8"/>
        <v>0</v>
      </c>
      <c r="L72" s="9">
        <f t="shared" si="8"/>
        <v>0</v>
      </c>
      <c r="M72" s="9">
        <f t="shared" si="8"/>
        <v>0</v>
      </c>
      <c r="N72" s="9">
        <f>SUM(D72:M72)</f>
        <v>34972590</v>
      </c>
    </row>
    <row r="73" spans="1:16" x14ac:dyDescent="0.2">
      <c r="A73" s="60" t="s">
        <v>7</v>
      </c>
      <c r="B73" s="61"/>
      <c r="C73" s="61"/>
      <c r="D73" s="62"/>
      <c r="E73" s="62"/>
      <c r="F73" s="62"/>
      <c r="G73" s="63"/>
      <c r="H73" s="62"/>
      <c r="I73" s="62"/>
      <c r="J73" s="62"/>
      <c r="K73" s="62"/>
      <c r="L73" s="62"/>
      <c r="M73" s="62"/>
      <c r="N73" s="64"/>
    </row>
    <row r="74" spans="1:16" x14ac:dyDescent="0.2">
      <c r="A74" s="39" t="s">
        <v>164</v>
      </c>
      <c r="B74" s="5"/>
      <c r="C74" s="4" t="s">
        <v>7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6">
        <f>SUM(D74:M74)</f>
        <v>0</v>
      </c>
    </row>
    <row r="75" spans="1:16" x14ac:dyDescent="0.2">
      <c r="A75" s="39" t="s">
        <v>112</v>
      </c>
      <c r="B75" s="5"/>
      <c r="C75" s="4" t="s">
        <v>7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6">
        <f t="shared" ref="N75:N82" si="9">SUM(D75:M75)</f>
        <v>0</v>
      </c>
    </row>
    <row r="76" spans="1:16" x14ac:dyDescent="0.2">
      <c r="A76" s="39" t="s">
        <v>114</v>
      </c>
      <c r="B76" s="5"/>
      <c r="C76" s="4" t="s">
        <v>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6">
        <f t="shared" si="9"/>
        <v>0</v>
      </c>
    </row>
    <row r="77" spans="1:16" x14ac:dyDescent="0.2">
      <c r="A77" s="39" t="s">
        <v>113</v>
      </c>
      <c r="B77" s="5" t="s">
        <v>183</v>
      </c>
      <c r="C77" s="4" t="s">
        <v>7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6">
        <f t="shared" si="9"/>
        <v>0</v>
      </c>
    </row>
    <row r="78" spans="1:16" x14ac:dyDescent="0.2">
      <c r="A78" s="39" t="s">
        <v>115</v>
      </c>
      <c r="B78" s="5"/>
      <c r="C78" s="4" t="s">
        <v>7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6">
        <f t="shared" si="9"/>
        <v>0</v>
      </c>
    </row>
    <row r="79" spans="1:16" x14ac:dyDescent="0.2">
      <c r="A79" s="39" t="s">
        <v>127</v>
      </c>
      <c r="B79" s="5"/>
      <c r="C79" s="4" t="s">
        <v>7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6">
        <f t="shared" si="9"/>
        <v>0</v>
      </c>
    </row>
    <row r="80" spans="1:16" x14ac:dyDescent="0.2">
      <c r="A80" s="39" t="s">
        <v>116</v>
      </c>
      <c r="B80" s="4" t="s">
        <v>19</v>
      </c>
      <c r="C80" s="4" t="s">
        <v>7</v>
      </c>
      <c r="D80" s="1"/>
      <c r="E80" s="1"/>
      <c r="F80" s="1"/>
      <c r="G80" s="1"/>
      <c r="I80" s="1"/>
      <c r="J80" s="1"/>
      <c r="K80" s="1"/>
      <c r="L80" s="1">
        <v>500000</v>
      </c>
      <c r="N80" s="26">
        <f t="shared" si="9"/>
        <v>500000</v>
      </c>
    </row>
    <row r="81" spans="1:14" x14ac:dyDescent="0.2">
      <c r="A81" s="39"/>
      <c r="B81" s="4" t="s">
        <v>30</v>
      </c>
      <c r="C81" s="4" t="s">
        <v>7</v>
      </c>
      <c r="D81" s="1">
        <v>500000</v>
      </c>
      <c r="E81" s="1"/>
      <c r="F81" s="1"/>
      <c r="G81" s="1"/>
      <c r="H81" s="1"/>
      <c r="I81" s="1"/>
      <c r="J81" s="1"/>
      <c r="K81" s="1"/>
      <c r="L81" s="1"/>
      <c r="M81" s="1"/>
      <c r="N81" s="26">
        <f t="shared" si="9"/>
        <v>500000</v>
      </c>
    </row>
    <row r="82" spans="1:14" x14ac:dyDescent="0.2">
      <c r="A82" s="39"/>
      <c r="B82" s="4" t="s">
        <v>45</v>
      </c>
      <c r="C82" s="4" t="s">
        <v>7</v>
      </c>
      <c r="D82" s="14"/>
      <c r="E82" s="14"/>
      <c r="F82" s="14"/>
      <c r="G82" s="14"/>
      <c r="I82" s="14"/>
      <c r="J82" s="14"/>
      <c r="K82" s="14"/>
      <c r="L82" s="14"/>
      <c r="M82" s="14">
        <v>208060</v>
      </c>
      <c r="N82" s="26">
        <f t="shared" si="9"/>
        <v>208060</v>
      </c>
    </row>
    <row r="83" spans="1:14" x14ac:dyDescent="0.2">
      <c r="A83" s="39"/>
      <c r="B83" s="4"/>
      <c r="C83" s="4" t="s">
        <v>7</v>
      </c>
      <c r="D83" s="14"/>
      <c r="E83" s="14"/>
      <c r="F83" s="14"/>
      <c r="G83" s="14"/>
      <c r="I83" s="14"/>
      <c r="J83" s="14"/>
      <c r="K83" s="14"/>
      <c r="L83" s="14"/>
      <c r="M83" s="14"/>
      <c r="N83" s="26">
        <f>SUM(D83:M83)</f>
        <v>0</v>
      </c>
    </row>
    <row r="84" spans="1:14" x14ac:dyDescent="0.2">
      <c r="A84" s="39" t="s">
        <v>177</v>
      </c>
      <c r="B84" s="5"/>
      <c r="C84" s="4" t="s">
        <v>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f t="shared" ref="N84" si="10">SUM(D84:M84)</f>
        <v>0</v>
      </c>
    </row>
    <row r="85" spans="1:14" ht="13.5" thickBot="1" x14ac:dyDescent="0.25">
      <c r="A85" s="69"/>
      <c r="B85" s="70"/>
      <c r="C85" s="71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9">
        <f>SUM(N74:N84)</f>
        <v>1208060</v>
      </c>
    </row>
    <row r="86" spans="1:14" s="2" customFormat="1" ht="13.5" thickBot="1" x14ac:dyDescent="0.25">
      <c r="A86" s="45"/>
      <c r="B86" s="32"/>
      <c r="C86" s="10" t="s">
        <v>13</v>
      </c>
      <c r="D86" s="9">
        <f>SUM(D74:D84)</f>
        <v>500000</v>
      </c>
      <c r="E86" s="9">
        <f t="shared" ref="E86:L86" si="11">SUM(E74:E84)</f>
        <v>0</v>
      </c>
      <c r="F86" s="9">
        <f t="shared" si="11"/>
        <v>0</v>
      </c>
      <c r="G86" s="9">
        <f t="shared" si="11"/>
        <v>0</v>
      </c>
      <c r="H86" s="9">
        <f t="shared" si="11"/>
        <v>0</v>
      </c>
      <c r="I86" s="9">
        <f t="shared" si="11"/>
        <v>0</v>
      </c>
      <c r="J86" s="9">
        <f t="shared" si="11"/>
        <v>0</v>
      </c>
      <c r="K86" s="9">
        <f t="shared" si="11"/>
        <v>0</v>
      </c>
      <c r="L86" s="9">
        <f t="shared" si="11"/>
        <v>500000</v>
      </c>
      <c r="M86" s="9">
        <f>SUM(M74:M84)</f>
        <v>208060</v>
      </c>
      <c r="N86" s="9">
        <f>SUM(D86:M86)</f>
        <v>1208060</v>
      </c>
    </row>
    <row r="87" spans="1:14" x14ac:dyDescent="0.2">
      <c r="A87" s="60" t="s">
        <v>223</v>
      </c>
      <c r="B87" s="61"/>
      <c r="C87" s="61"/>
      <c r="D87" s="62"/>
      <c r="E87" s="62"/>
      <c r="F87" s="62"/>
      <c r="G87" s="63"/>
      <c r="H87" s="62"/>
      <c r="I87" s="62"/>
      <c r="J87" s="62"/>
      <c r="K87" s="62"/>
      <c r="L87" s="62"/>
      <c r="M87" s="62"/>
      <c r="N87" s="64"/>
    </row>
    <row r="88" spans="1:14" x14ac:dyDescent="0.2">
      <c r="A88" s="39"/>
      <c r="B88" s="4"/>
      <c r="C88" s="4" t="s">
        <v>31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>
        <f>SUM(D88:M88)</f>
        <v>0</v>
      </c>
    </row>
    <row r="89" spans="1:14" ht="13.5" thickBot="1" x14ac:dyDescent="0.25">
      <c r="A89" s="69"/>
      <c r="B89" s="71"/>
      <c r="C89" s="71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9">
        <f>SUM(N88)</f>
        <v>0</v>
      </c>
    </row>
    <row r="90" spans="1:14" s="2" customFormat="1" ht="13.5" thickBot="1" x14ac:dyDescent="0.25">
      <c r="A90" s="45"/>
      <c r="B90" s="32"/>
      <c r="C90" s="10" t="s">
        <v>10</v>
      </c>
      <c r="D90" s="9">
        <f t="shared" ref="D90:M90" si="12">SUBTOTAL(9,D88:D88)</f>
        <v>0</v>
      </c>
      <c r="E90" s="9">
        <f t="shared" si="12"/>
        <v>0</v>
      </c>
      <c r="F90" s="9">
        <f t="shared" si="12"/>
        <v>0</v>
      </c>
      <c r="G90" s="9">
        <f t="shared" si="12"/>
        <v>0</v>
      </c>
      <c r="H90" s="9">
        <f t="shared" si="12"/>
        <v>0</v>
      </c>
      <c r="I90" s="9">
        <f t="shared" si="12"/>
        <v>0</v>
      </c>
      <c r="J90" s="9">
        <f t="shared" si="12"/>
        <v>0</v>
      </c>
      <c r="K90" s="9">
        <f t="shared" si="12"/>
        <v>0</v>
      </c>
      <c r="L90" s="9">
        <f t="shared" si="12"/>
        <v>0</v>
      </c>
      <c r="M90" s="9">
        <f t="shared" si="12"/>
        <v>0</v>
      </c>
      <c r="N90" s="9">
        <f>SUM(D90:M90)</f>
        <v>0</v>
      </c>
    </row>
    <row r="91" spans="1:14" x14ac:dyDescent="0.2">
      <c r="A91" s="60" t="s">
        <v>224</v>
      </c>
      <c r="B91" s="61"/>
      <c r="C91" s="61"/>
      <c r="D91" s="62"/>
      <c r="E91" s="62"/>
      <c r="F91" s="62"/>
      <c r="G91" s="63"/>
      <c r="H91" s="62"/>
      <c r="I91" s="62"/>
      <c r="J91" s="62"/>
      <c r="K91" s="62"/>
      <c r="L91" s="62"/>
      <c r="M91" s="62"/>
      <c r="N91" s="64"/>
    </row>
    <row r="92" spans="1:14" s="2" customFormat="1" x14ac:dyDescent="0.2">
      <c r="A92" s="39"/>
      <c r="B92" s="4" t="s">
        <v>22</v>
      </c>
      <c r="C92" s="4" t="s">
        <v>8</v>
      </c>
      <c r="D92" s="1">
        <f>Minor!D199</f>
        <v>1428799</v>
      </c>
      <c r="E92" s="1">
        <f>Minor!E199</f>
        <v>1025150</v>
      </c>
      <c r="F92" s="1">
        <f>Minor!F199</f>
        <v>895135</v>
      </c>
      <c r="G92" s="1">
        <f>Minor!G199</f>
        <v>777950</v>
      </c>
      <c r="H92" s="1">
        <f>Minor!H199</f>
        <v>564650</v>
      </c>
      <c r="I92" s="1">
        <f>Minor!I199</f>
        <v>416650</v>
      </c>
      <c r="J92" s="1">
        <f>Minor!J199</f>
        <v>306650</v>
      </c>
      <c r="K92" s="1">
        <f>Minor!K199</f>
        <v>181950</v>
      </c>
      <c r="L92" s="1">
        <f>Minor!L199</f>
        <v>154650</v>
      </c>
      <c r="M92" s="1">
        <f>Minor!M199</f>
        <v>232950</v>
      </c>
      <c r="N92" s="1">
        <f>SUM(D92:M92)</f>
        <v>5984534</v>
      </c>
    </row>
    <row r="93" spans="1:14" x14ac:dyDescent="0.2">
      <c r="A93" s="39" t="s">
        <v>177</v>
      </c>
      <c r="B93" s="5"/>
      <c r="C93" s="4" t="s">
        <v>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f t="shared" ref="N93" si="13">SUM(D93:M93)</f>
        <v>0</v>
      </c>
    </row>
    <row r="94" spans="1:14" x14ac:dyDescent="0.2">
      <c r="A94" s="69"/>
      <c r="B94" s="70"/>
      <c r="C94" s="71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1">
        <f>SUM(N92:N93)</f>
        <v>5984534</v>
      </c>
    </row>
    <row r="95" spans="1:14" s="2" customFormat="1" ht="13.5" thickBot="1" x14ac:dyDescent="0.25">
      <c r="A95" s="45"/>
      <c r="B95" s="32"/>
      <c r="C95" s="10" t="s">
        <v>14</v>
      </c>
      <c r="D95" s="9">
        <f>SUM(D92:D93)</f>
        <v>1428799</v>
      </c>
      <c r="E95" s="9">
        <f t="shared" ref="E95:M95" si="14">SUM(E92:E93)</f>
        <v>1025150</v>
      </c>
      <c r="F95" s="9">
        <f t="shared" si="14"/>
        <v>895135</v>
      </c>
      <c r="G95" s="9">
        <f t="shared" si="14"/>
        <v>777950</v>
      </c>
      <c r="H95" s="9">
        <f t="shared" si="14"/>
        <v>564650</v>
      </c>
      <c r="I95" s="9">
        <f t="shared" si="14"/>
        <v>416650</v>
      </c>
      <c r="J95" s="9">
        <f t="shared" si="14"/>
        <v>306650</v>
      </c>
      <c r="K95" s="9">
        <f t="shared" si="14"/>
        <v>181950</v>
      </c>
      <c r="L95" s="9">
        <f t="shared" si="14"/>
        <v>154650</v>
      </c>
      <c r="M95" s="9">
        <f t="shared" si="14"/>
        <v>232950</v>
      </c>
      <c r="N95" s="9">
        <f>SUM(D95:M95)</f>
        <v>5984534</v>
      </c>
    </row>
    <row r="96" spans="1:14" x14ac:dyDescent="0.2">
      <c r="A96" s="60" t="s">
        <v>54</v>
      </c>
      <c r="B96" s="61"/>
      <c r="C96" s="61"/>
      <c r="D96" s="62"/>
      <c r="E96" s="62"/>
      <c r="F96" s="62"/>
      <c r="G96" s="63"/>
      <c r="H96" s="62"/>
      <c r="I96" s="62"/>
      <c r="J96" s="62"/>
      <c r="K96" s="62"/>
      <c r="L96" s="62"/>
      <c r="M96" s="62"/>
      <c r="N96" s="64"/>
    </row>
    <row r="97" spans="1:15" x14ac:dyDescent="0.2">
      <c r="A97" s="39"/>
      <c r="B97" s="4" t="s">
        <v>53</v>
      </c>
      <c r="C97" s="4" t="s">
        <v>54</v>
      </c>
      <c r="D97" s="15">
        <v>3400000</v>
      </c>
      <c r="E97" s="15"/>
      <c r="F97" s="15"/>
      <c r="G97" s="15"/>
      <c r="H97" s="15"/>
      <c r="I97" s="15"/>
      <c r="J97" s="15"/>
      <c r="K97" s="15"/>
      <c r="L97" s="15"/>
      <c r="M97" s="15"/>
      <c r="N97" s="1">
        <f>SUM(D97:M97)</f>
        <v>3400000</v>
      </c>
    </row>
    <row r="98" spans="1:15" x14ac:dyDescent="0.2">
      <c r="A98" s="69"/>
      <c r="B98" s="71"/>
      <c r="C98" s="7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1">
        <f>SUM(N97)</f>
        <v>3400000</v>
      </c>
    </row>
    <row r="99" spans="1:15" s="2" customFormat="1" ht="13.5" thickBot="1" x14ac:dyDescent="0.25">
      <c r="A99" s="45"/>
      <c r="B99" s="32"/>
      <c r="C99" s="10" t="s">
        <v>55</v>
      </c>
      <c r="D99" s="9">
        <f t="shared" ref="D99:M99" si="15">SUBTOTAL(9,D97:D97)</f>
        <v>3400000</v>
      </c>
      <c r="E99" s="9">
        <f t="shared" si="15"/>
        <v>0</v>
      </c>
      <c r="F99" s="9">
        <f t="shared" si="15"/>
        <v>0</v>
      </c>
      <c r="G99" s="9">
        <f t="shared" si="15"/>
        <v>0</v>
      </c>
      <c r="H99" s="9">
        <f t="shared" si="15"/>
        <v>0</v>
      </c>
      <c r="I99" s="9">
        <f t="shared" si="15"/>
        <v>0</v>
      </c>
      <c r="J99" s="9">
        <f t="shared" si="15"/>
        <v>0</v>
      </c>
      <c r="K99" s="9">
        <f t="shared" si="15"/>
        <v>0</v>
      </c>
      <c r="L99" s="9">
        <f t="shared" si="15"/>
        <v>0</v>
      </c>
      <c r="M99" s="9">
        <f t="shared" si="15"/>
        <v>0</v>
      </c>
      <c r="N99" s="9">
        <f>SUM(D99:M99)</f>
        <v>3400000</v>
      </c>
    </row>
    <row r="100" spans="1:15" x14ac:dyDescent="0.2">
      <c r="A100" s="60" t="s">
        <v>168</v>
      </c>
      <c r="B100" s="61"/>
      <c r="C100" s="61"/>
      <c r="D100" s="62"/>
      <c r="E100" s="62"/>
      <c r="F100" s="62"/>
      <c r="G100" s="63"/>
      <c r="H100" s="62"/>
      <c r="I100" s="62"/>
      <c r="J100" s="62"/>
      <c r="K100" s="62"/>
      <c r="L100" s="62"/>
      <c r="M100" s="62"/>
      <c r="N100" s="64"/>
    </row>
    <row r="101" spans="1:15" x14ac:dyDescent="0.2">
      <c r="A101" s="39"/>
      <c r="B101" s="4"/>
      <c r="C101" s="4" t="s">
        <v>168</v>
      </c>
      <c r="D101" s="15"/>
      <c r="E101" s="15"/>
      <c r="F101" s="15"/>
      <c r="G101" s="15"/>
      <c r="H101" s="14"/>
      <c r="I101" s="14"/>
      <c r="J101" s="14"/>
      <c r="K101" s="14"/>
      <c r="L101" s="14"/>
      <c r="M101" s="14"/>
      <c r="N101" s="1">
        <f>SUM(D101:M101)</f>
        <v>0</v>
      </c>
    </row>
    <row r="102" spans="1:15" x14ac:dyDescent="0.2">
      <c r="A102" s="42"/>
      <c r="B102" s="20" t="s">
        <v>50</v>
      </c>
      <c r="C102" s="20" t="s">
        <v>51</v>
      </c>
      <c r="D102" s="21"/>
      <c r="I102" s="18">
        <v>2200000</v>
      </c>
      <c r="J102" s="18"/>
      <c r="K102" s="18"/>
      <c r="L102" s="18"/>
      <c r="M102" s="18"/>
      <c r="N102" s="1">
        <f>SUM(D102:M102)</f>
        <v>2200000</v>
      </c>
    </row>
    <row r="103" spans="1:15" ht="13.5" thickBot="1" x14ac:dyDescent="0.25">
      <c r="A103" s="42"/>
      <c r="B103" s="20"/>
      <c r="C103" s="20"/>
      <c r="D103" s="83"/>
      <c r="E103" s="81"/>
      <c r="F103" s="81"/>
      <c r="G103" s="81"/>
      <c r="H103" s="81"/>
      <c r="I103" s="84"/>
      <c r="J103" s="84"/>
      <c r="K103" s="84"/>
      <c r="L103" s="84"/>
      <c r="M103" s="84"/>
      <c r="N103" s="9">
        <f>SUM(N101:N102)</f>
        <v>2200000</v>
      </c>
    </row>
    <row r="104" spans="1:15" s="2" customFormat="1" ht="13.5" thickBot="1" x14ac:dyDescent="0.25">
      <c r="A104" s="45"/>
      <c r="B104" s="32"/>
      <c r="C104" s="10" t="s">
        <v>179</v>
      </c>
      <c r="D104" s="9">
        <f>SUM(D101:D102)</f>
        <v>0</v>
      </c>
      <c r="E104" s="9">
        <f t="shared" ref="E104:M104" si="16">SUM(E101:E102)</f>
        <v>0</v>
      </c>
      <c r="F104" s="9">
        <f t="shared" si="16"/>
        <v>0</v>
      </c>
      <c r="G104" s="9">
        <f t="shared" si="16"/>
        <v>0</v>
      </c>
      <c r="H104" s="9">
        <f t="shared" si="16"/>
        <v>0</v>
      </c>
      <c r="I104" s="9">
        <f t="shared" si="16"/>
        <v>2200000</v>
      </c>
      <c r="J104" s="9">
        <f t="shared" si="16"/>
        <v>0</v>
      </c>
      <c r="K104" s="9">
        <f t="shared" si="16"/>
        <v>0</v>
      </c>
      <c r="L104" s="9">
        <f t="shared" si="16"/>
        <v>0</v>
      </c>
      <c r="M104" s="9">
        <f t="shared" si="16"/>
        <v>0</v>
      </c>
      <c r="N104" s="9">
        <f>SUM(D104:M104)</f>
        <v>2200000</v>
      </c>
    </row>
    <row r="105" spans="1:15" x14ac:dyDescent="0.2">
      <c r="A105" s="60" t="s">
        <v>29</v>
      </c>
      <c r="B105" s="61"/>
      <c r="C105" s="61"/>
      <c r="D105" s="62"/>
      <c r="E105" s="62"/>
      <c r="F105" s="62"/>
      <c r="G105" s="63"/>
      <c r="H105" s="62"/>
      <c r="I105" s="62"/>
      <c r="J105" s="62"/>
      <c r="K105" s="62"/>
      <c r="L105" s="62"/>
      <c r="M105" s="62"/>
      <c r="N105" s="64"/>
    </row>
    <row r="106" spans="1:15" x14ac:dyDescent="0.2">
      <c r="A106" s="39"/>
      <c r="B106" s="4" t="s">
        <v>28</v>
      </c>
      <c r="C106" s="4" t="s">
        <v>29</v>
      </c>
      <c r="D106" s="15">
        <v>180000</v>
      </c>
      <c r="E106" s="15">
        <v>185400</v>
      </c>
      <c r="F106" s="15">
        <v>190962</v>
      </c>
      <c r="G106" s="15">
        <v>196691</v>
      </c>
      <c r="H106" s="15">
        <v>202592</v>
      </c>
      <c r="I106" s="15">
        <f>H106*0.03+H106</f>
        <v>208669.76</v>
      </c>
      <c r="J106" s="15">
        <f t="shared" ref="J106:M106" si="17">I106*0.03+I106</f>
        <v>214929.85280000002</v>
      </c>
      <c r="K106" s="15">
        <f t="shared" si="17"/>
        <v>221377.74838400004</v>
      </c>
      <c r="L106" s="15">
        <f t="shared" si="17"/>
        <v>228019.08083552003</v>
      </c>
      <c r="M106" s="15">
        <f t="shared" si="17"/>
        <v>234859.65326058562</v>
      </c>
      <c r="N106" s="1">
        <f>SUM(D106:M106)</f>
        <v>2063501.0952801057</v>
      </c>
    </row>
    <row r="107" spans="1:15" ht="13.5" thickBot="1" x14ac:dyDescent="0.25">
      <c r="A107" s="69"/>
      <c r="B107" s="71"/>
      <c r="C107" s="7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9">
        <f>SUM(N106)</f>
        <v>2063501.0952801057</v>
      </c>
    </row>
    <row r="108" spans="1:15" s="2" customFormat="1" ht="13.5" thickBot="1" x14ac:dyDescent="0.25">
      <c r="A108" s="45"/>
      <c r="B108" s="32"/>
      <c r="C108" s="10" t="s">
        <v>15</v>
      </c>
      <c r="D108" s="9">
        <f>SUBTOTAL(9,D106:D106)</f>
        <v>180000</v>
      </c>
      <c r="E108" s="9">
        <f t="shared" ref="E108:M108" si="18">SUBTOTAL(9,E106:E106)</f>
        <v>185400</v>
      </c>
      <c r="F108" s="9">
        <f t="shared" si="18"/>
        <v>190962</v>
      </c>
      <c r="G108" s="9">
        <f t="shared" si="18"/>
        <v>196691</v>
      </c>
      <c r="H108" s="9">
        <f t="shared" si="18"/>
        <v>202592</v>
      </c>
      <c r="I108" s="9">
        <f t="shared" si="18"/>
        <v>208669.76</v>
      </c>
      <c r="J108" s="9">
        <f t="shared" si="18"/>
        <v>214929.85280000002</v>
      </c>
      <c r="K108" s="9">
        <f t="shared" si="18"/>
        <v>221377.74838400004</v>
      </c>
      <c r="L108" s="9">
        <f t="shared" si="18"/>
        <v>228019.08083552003</v>
      </c>
      <c r="M108" s="9">
        <f t="shared" si="18"/>
        <v>234859.65326058562</v>
      </c>
      <c r="N108" s="9">
        <f>SUM(D108:M108)</f>
        <v>2063501.0952801057</v>
      </c>
    </row>
    <row r="109" spans="1:15" s="2" customFormat="1" ht="13.5" thickBot="1" x14ac:dyDescent="0.25">
      <c r="A109" s="48"/>
      <c r="B109" s="53"/>
      <c r="C109" s="54" t="s">
        <v>16</v>
      </c>
      <c r="D109" s="9">
        <f t="shared" ref="D109:M109" si="19">D32+D43+D48+D72+D86+D90+D95+D99+D104+D108</f>
        <v>7876689</v>
      </c>
      <c r="E109" s="9">
        <f t="shared" si="19"/>
        <v>3191950</v>
      </c>
      <c r="F109" s="9">
        <f t="shared" si="19"/>
        <v>3136997</v>
      </c>
      <c r="G109" s="9">
        <f t="shared" si="19"/>
        <v>3069041</v>
      </c>
      <c r="H109" s="9">
        <f t="shared" si="19"/>
        <v>31559842</v>
      </c>
      <c r="I109" s="9">
        <f t="shared" si="19"/>
        <v>33284319.760000002</v>
      </c>
      <c r="J109" s="9">
        <f t="shared" si="19"/>
        <v>521579.85279999999</v>
      </c>
      <c r="K109" s="9">
        <f t="shared" si="19"/>
        <v>403327.74838400004</v>
      </c>
      <c r="L109" s="9">
        <f t="shared" si="19"/>
        <v>882669.08083552006</v>
      </c>
      <c r="M109" s="9">
        <f t="shared" si="19"/>
        <v>990869.65326058562</v>
      </c>
      <c r="N109" s="85">
        <f>N32+N43+N48+N72+N86+N90+N95+N99+N104+N108</f>
        <v>84917285.095280111</v>
      </c>
      <c r="O109" s="17"/>
    </row>
    <row r="110" spans="1:15" x14ac:dyDescent="0.2">
      <c r="A110" s="43" t="s">
        <v>21</v>
      </c>
    </row>
    <row r="111" spans="1:15" x14ac:dyDescent="0.2">
      <c r="A111" s="44"/>
    </row>
    <row r="112" spans="1:15" x14ac:dyDescent="0.2">
      <c r="A112" s="43" t="s">
        <v>57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x14ac:dyDescent="0.2">
      <c r="A113" s="43"/>
      <c r="B113" s="12" t="s">
        <v>27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1:14" x14ac:dyDescent="0.2">
      <c r="A114" s="43"/>
      <c r="B114" s="12" t="s">
        <v>26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x14ac:dyDescent="0.2">
      <c r="A115" s="43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x14ac:dyDescent="0.2">
      <c r="A116" s="43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x14ac:dyDescent="0.2">
      <c r="A117" s="43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x14ac:dyDescent="0.2">
      <c r="A118" s="4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</sheetData>
  <phoneticPr fontId="3" type="noConversion"/>
  <printOptions gridLines="1"/>
  <pageMargins left="0.25" right="0.25" top="1.25" bottom="0.5" header="0.5" footer="0"/>
  <pageSetup paperSize="5" orientation="landscape" cellComments="atEnd" r:id="rId1"/>
  <headerFooter alignWithMargins="0">
    <oddHeader>&amp;CBrunswick School Department
Capital Projects
FY 16 through FY 26
&amp;R&amp;D</oddHeader>
    <oddFooter>&amp;RPage &amp;P</oddFooter>
  </headerFooter>
  <rowBreaks count="4" manualBreakCount="4">
    <brk id="32" max="16383" man="1"/>
    <brk id="48" max="16383" man="1"/>
    <brk id="72" max="16383" man="1"/>
    <brk id="10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P199"/>
  <sheetViews>
    <sheetView tabSelected="1" zoomScaleNormal="100" workbookViewId="0">
      <pane ySplit="1" topLeftCell="A119" activePane="bottomLeft" state="frozen"/>
      <selection activeCell="B37" sqref="B37"/>
      <selection pane="bottomLeft" activeCell="D149" sqref="D149"/>
    </sheetView>
  </sheetViews>
  <sheetFormatPr defaultColWidth="22.5703125" defaultRowHeight="12.75" x14ac:dyDescent="0.2"/>
  <cols>
    <col min="1" max="1" width="11" style="29" customWidth="1"/>
    <col min="2" max="2" width="29.42578125" customWidth="1"/>
    <col min="3" max="3" width="8.85546875" customWidth="1"/>
    <col min="4" max="5" width="11.5703125" bestFit="1" customWidth="1"/>
    <col min="6" max="13" width="9.85546875" bestFit="1" customWidth="1"/>
    <col min="14" max="14" width="11.5703125" bestFit="1" customWidth="1"/>
  </cols>
  <sheetData>
    <row r="1" spans="1:14" s="29" customFormat="1" ht="13.5" thickBot="1" x14ac:dyDescent="0.25">
      <c r="A1" s="33" t="s">
        <v>4</v>
      </c>
      <c r="B1" s="33" t="s">
        <v>1</v>
      </c>
      <c r="C1" s="33" t="s">
        <v>2</v>
      </c>
      <c r="D1" s="55" t="s">
        <v>47</v>
      </c>
      <c r="E1" s="55" t="s">
        <v>48</v>
      </c>
      <c r="F1" s="55" t="s">
        <v>52</v>
      </c>
      <c r="G1" s="55" t="s">
        <v>56</v>
      </c>
      <c r="H1" s="55" t="s">
        <v>58</v>
      </c>
      <c r="I1" s="55" t="s">
        <v>72</v>
      </c>
      <c r="J1" s="55" t="s">
        <v>73</v>
      </c>
      <c r="K1" s="55" t="s">
        <v>74</v>
      </c>
      <c r="L1" s="55" t="s">
        <v>75</v>
      </c>
      <c r="M1" s="55" t="s">
        <v>76</v>
      </c>
      <c r="N1" s="56" t="s">
        <v>3</v>
      </c>
    </row>
    <row r="2" spans="1:14" ht="13.5" thickBot="1" x14ac:dyDescent="0.25">
      <c r="A2" s="57"/>
      <c r="B2" s="58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x14ac:dyDescent="0.2">
      <c r="A3" s="50" t="s">
        <v>111</v>
      </c>
      <c r="B3" s="4" t="s">
        <v>23</v>
      </c>
      <c r="C3" s="4" t="s">
        <v>4</v>
      </c>
      <c r="D3">
        <v>40000</v>
      </c>
      <c r="E3" s="14">
        <v>0</v>
      </c>
      <c r="F3" s="14"/>
      <c r="G3" s="14"/>
      <c r="H3" s="14">
        <v>0</v>
      </c>
      <c r="I3" s="14"/>
      <c r="J3" s="14"/>
      <c r="K3" s="14"/>
      <c r="L3" s="14"/>
      <c r="M3" s="14"/>
      <c r="N3" s="1">
        <f>SUM(D3:M3)</f>
        <v>40000</v>
      </c>
    </row>
    <row r="4" spans="1:14" x14ac:dyDescent="0.2">
      <c r="A4" s="38"/>
      <c r="B4" s="5" t="s">
        <v>121</v>
      </c>
      <c r="C4" s="4" t="s">
        <v>4</v>
      </c>
      <c r="D4" s="26">
        <v>43500</v>
      </c>
      <c r="E4" s="14">
        <v>0</v>
      </c>
      <c r="F4" s="14"/>
      <c r="G4" s="14"/>
      <c r="H4" s="14">
        <v>0</v>
      </c>
      <c r="I4" s="14"/>
      <c r="J4" s="14"/>
      <c r="K4" s="14"/>
      <c r="L4" s="14"/>
      <c r="M4" s="14"/>
      <c r="N4" s="1">
        <f t="shared" ref="N4:N13" si="0">SUM(D4:M4)</f>
        <v>43500</v>
      </c>
    </row>
    <row r="5" spans="1:14" x14ac:dyDescent="0.2">
      <c r="A5" s="38"/>
      <c r="B5" s="4" t="s">
        <v>40</v>
      </c>
      <c r="C5" s="4" t="s">
        <v>4</v>
      </c>
      <c r="D5" s="25"/>
      <c r="E5" s="14">
        <v>90000</v>
      </c>
      <c r="F5" s="14">
        <v>0</v>
      </c>
      <c r="G5" s="14">
        <v>0</v>
      </c>
      <c r="H5" s="14"/>
      <c r="I5" s="14"/>
      <c r="J5" s="14"/>
      <c r="K5" s="14"/>
      <c r="L5" s="14"/>
      <c r="M5" s="14"/>
      <c r="N5" s="1">
        <f t="shared" si="0"/>
        <v>90000</v>
      </c>
    </row>
    <row r="6" spans="1:14" x14ac:dyDescent="0.2">
      <c r="A6" s="38"/>
      <c r="B6" s="4" t="s">
        <v>207</v>
      </c>
      <c r="C6" s="4" t="s">
        <v>4</v>
      </c>
      <c r="D6" s="25">
        <v>2800</v>
      </c>
      <c r="E6" s="14"/>
      <c r="F6" s="14"/>
      <c r="G6" s="14"/>
      <c r="H6" s="14"/>
      <c r="I6" s="14"/>
      <c r="J6" s="14"/>
      <c r="K6" s="14"/>
      <c r="L6" s="14"/>
      <c r="M6" s="14"/>
      <c r="N6" s="1">
        <f t="shared" si="0"/>
        <v>2800</v>
      </c>
    </row>
    <row r="7" spans="1:14" x14ac:dyDescent="0.2">
      <c r="A7" s="39" t="s">
        <v>112</v>
      </c>
      <c r="B7" s="5" t="s">
        <v>134</v>
      </c>
      <c r="C7" s="4" t="s">
        <v>4</v>
      </c>
      <c r="D7" s="26"/>
      <c r="E7" s="26">
        <v>5000</v>
      </c>
      <c r="F7" s="26"/>
      <c r="G7" s="26"/>
      <c r="H7" s="26"/>
      <c r="I7" s="26"/>
      <c r="J7" s="26"/>
      <c r="K7" s="26"/>
      <c r="L7" s="26"/>
      <c r="M7" s="26"/>
      <c r="N7" s="1">
        <f t="shared" si="0"/>
        <v>5000</v>
      </c>
    </row>
    <row r="8" spans="1:14" x14ac:dyDescent="0.2">
      <c r="A8" s="39"/>
      <c r="B8" s="5" t="s">
        <v>139</v>
      </c>
      <c r="C8" s="4" t="s">
        <v>4</v>
      </c>
      <c r="D8" s="26"/>
      <c r="E8" s="26"/>
      <c r="F8" s="26"/>
      <c r="G8" s="26">
        <v>50000</v>
      </c>
      <c r="H8" s="26"/>
      <c r="I8" s="26"/>
      <c r="J8" s="26"/>
      <c r="K8" s="26"/>
      <c r="L8" s="26"/>
      <c r="M8" s="26"/>
      <c r="N8" s="1">
        <f t="shared" si="0"/>
        <v>50000</v>
      </c>
    </row>
    <row r="9" spans="1:14" x14ac:dyDescent="0.2">
      <c r="A9" s="39"/>
      <c r="B9" s="5" t="s">
        <v>141</v>
      </c>
      <c r="C9" s="4" t="s">
        <v>4</v>
      </c>
      <c r="D9" s="26">
        <v>15000</v>
      </c>
      <c r="E9" s="26"/>
      <c r="F9" s="26"/>
      <c r="G9" s="26"/>
      <c r="H9" s="26"/>
      <c r="I9" s="26"/>
      <c r="J9" s="26"/>
      <c r="K9" s="26"/>
      <c r="L9" s="26"/>
      <c r="M9" s="26"/>
      <c r="N9" s="1">
        <f t="shared" si="0"/>
        <v>15000</v>
      </c>
    </row>
    <row r="10" spans="1:14" x14ac:dyDescent="0.2">
      <c r="A10" s="39"/>
      <c r="B10" s="5" t="s">
        <v>137</v>
      </c>
      <c r="C10" s="4" t="s">
        <v>4</v>
      </c>
      <c r="D10" s="1">
        <v>50000</v>
      </c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50000</v>
      </c>
    </row>
    <row r="11" spans="1:14" x14ac:dyDescent="0.2">
      <c r="A11" s="39" t="s">
        <v>114</v>
      </c>
      <c r="B11" s="5" t="s">
        <v>120</v>
      </c>
      <c r="C11" s="4" t="s">
        <v>4</v>
      </c>
      <c r="D11" s="26">
        <v>77000</v>
      </c>
      <c r="E11" s="26"/>
      <c r="F11" s="26"/>
      <c r="G11" s="26"/>
      <c r="H11" s="26"/>
      <c r="I11" s="26"/>
      <c r="J11" s="26"/>
      <c r="K11" s="26"/>
      <c r="L11" s="26"/>
      <c r="M11" s="26"/>
      <c r="N11" s="1">
        <f t="shared" si="0"/>
        <v>77000</v>
      </c>
    </row>
    <row r="12" spans="1:14" x14ac:dyDescent="0.2">
      <c r="A12" s="39"/>
      <c r="B12" s="5" t="s">
        <v>135</v>
      </c>
      <c r="C12" s="4" t="s">
        <v>4</v>
      </c>
      <c r="D12" s="26">
        <v>35000</v>
      </c>
      <c r="E12" s="26"/>
      <c r="F12" s="26"/>
      <c r="G12" s="26"/>
      <c r="H12" s="26"/>
      <c r="I12" s="26"/>
      <c r="J12" s="26"/>
      <c r="K12" s="26"/>
      <c r="L12" s="26"/>
      <c r="M12" s="26"/>
      <c r="N12" s="1">
        <f t="shared" si="0"/>
        <v>35000</v>
      </c>
    </row>
    <row r="13" spans="1:14" x14ac:dyDescent="0.2">
      <c r="A13" s="39"/>
      <c r="B13" s="5" t="s">
        <v>156</v>
      </c>
      <c r="C13" s="4" t="s">
        <v>4</v>
      </c>
      <c r="D13" s="26">
        <v>75000</v>
      </c>
      <c r="E13" s="26"/>
      <c r="F13" s="26"/>
      <c r="G13" s="26"/>
      <c r="H13" s="26"/>
      <c r="I13" s="26"/>
      <c r="J13" s="26"/>
      <c r="K13" s="26"/>
      <c r="L13" s="26"/>
      <c r="M13" s="26"/>
      <c r="N13" s="1">
        <f t="shared" si="0"/>
        <v>75000</v>
      </c>
    </row>
    <row r="14" spans="1:14" x14ac:dyDescent="0.2">
      <c r="A14" s="39" t="s">
        <v>113</v>
      </c>
      <c r="B14" s="5" t="s">
        <v>77</v>
      </c>
      <c r="C14" s="4" t="s">
        <v>4</v>
      </c>
      <c r="D14" s="26"/>
      <c r="E14" s="26">
        <v>50000</v>
      </c>
      <c r="F14" s="26"/>
      <c r="G14" s="26"/>
      <c r="H14" s="26"/>
      <c r="I14" s="26"/>
      <c r="J14" s="26"/>
      <c r="K14" s="26"/>
      <c r="L14" s="26"/>
      <c r="M14" s="26"/>
      <c r="N14" s="1">
        <f t="shared" ref="N14:N50" si="1">SUM(D14:M14)</f>
        <v>50000</v>
      </c>
    </row>
    <row r="15" spans="1:14" x14ac:dyDescent="0.2">
      <c r="A15" s="39"/>
      <c r="B15" s="5" t="s">
        <v>124</v>
      </c>
      <c r="C15" s="4" t="s">
        <v>4</v>
      </c>
      <c r="D15" s="26"/>
      <c r="E15" s="26"/>
      <c r="F15" s="26">
        <v>47000</v>
      </c>
      <c r="G15" s="26"/>
      <c r="H15" s="26"/>
      <c r="I15" s="26"/>
      <c r="J15" s="26"/>
      <c r="K15" s="26"/>
      <c r="L15" s="26"/>
      <c r="M15" s="26"/>
      <c r="N15" s="1">
        <f t="shared" si="1"/>
        <v>47000</v>
      </c>
    </row>
    <row r="16" spans="1:14" x14ac:dyDescent="0.2">
      <c r="A16" s="39"/>
      <c r="B16" s="5" t="s">
        <v>78</v>
      </c>
      <c r="C16" s="4" t="s">
        <v>4</v>
      </c>
      <c r="D16" s="26"/>
      <c r="E16" s="26"/>
      <c r="F16" s="26">
        <v>53000</v>
      </c>
      <c r="G16" s="26"/>
      <c r="H16" s="26"/>
      <c r="I16" s="26"/>
      <c r="J16" s="26"/>
      <c r="K16" s="26"/>
      <c r="L16" s="26"/>
      <c r="M16" s="26"/>
      <c r="N16" s="1">
        <f t="shared" si="1"/>
        <v>53000</v>
      </c>
    </row>
    <row r="17" spans="1:14" x14ac:dyDescent="0.2">
      <c r="A17" s="39"/>
      <c r="B17" s="5" t="s">
        <v>235</v>
      </c>
      <c r="C17" s="4" t="s">
        <v>4</v>
      </c>
      <c r="D17" s="26">
        <v>15000</v>
      </c>
      <c r="E17" s="26">
        <v>1000</v>
      </c>
      <c r="F17" s="26">
        <v>500</v>
      </c>
      <c r="G17" s="26">
        <v>500</v>
      </c>
      <c r="H17" s="26">
        <v>500</v>
      </c>
      <c r="I17" s="26">
        <v>500</v>
      </c>
      <c r="J17" s="26">
        <v>500</v>
      </c>
      <c r="K17" s="26">
        <v>500</v>
      </c>
      <c r="L17" s="26">
        <v>500</v>
      </c>
      <c r="M17" s="26">
        <v>500</v>
      </c>
      <c r="N17" s="1">
        <f t="shared" si="1"/>
        <v>20000</v>
      </c>
    </row>
    <row r="18" spans="1:14" x14ac:dyDescent="0.2">
      <c r="A18" s="39"/>
      <c r="B18" s="5" t="s">
        <v>173</v>
      </c>
      <c r="C18" s="4" t="s">
        <v>4</v>
      </c>
      <c r="D18" s="26">
        <v>10000</v>
      </c>
      <c r="E18" s="26">
        <v>5000</v>
      </c>
      <c r="F18" s="26"/>
      <c r="G18" s="26"/>
      <c r="H18" s="26"/>
      <c r="I18" s="26"/>
      <c r="J18" s="26"/>
      <c r="K18" s="26"/>
      <c r="L18" s="26"/>
      <c r="M18" s="26"/>
      <c r="N18" s="1">
        <f t="shared" si="1"/>
        <v>15000</v>
      </c>
    </row>
    <row r="19" spans="1:14" x14ac:dyDescent="0.2">
      <c r="A19" s="39"/>
      <c r="B19" s="5" t="s">
        <v>152</v>
      </c>
      <c r="C19" s="4" t="s">
        <v>4</v>
      </c>
      <c r="D19" s="26"/>
      <c r="E19" s="26"/>
      <c r="F19" s="26"/>
      <c r="G19" s="26">
        <v>16000</v>
      </c>
      <c r="H19" s="26"/>
      <c r="I19" s="26"/>
      <c r="J19" s="26"/>
      <c r="K19" s="26"/>
      <c r="L19" s="26"/>
      <c r="M19" s="26"/>
      <c r="N19" s="1">
        <f t="shared" si="1"/>
        <v>16000</v>
      </c>
    </row>
    <row r="20" spans="1:14" x14ac:dyDescent="0.2">
      <c r="A20" s="39"/>
      <c r="B20" s="5" t="s">
        <v>153</v>
      </c>
      <c r="C20" s="4" t="s">
        <v>4</v>
      </c>
      <c r="D20" s="26">
        <v>16000</v>
      </c>
      <c r="E20" s="26"/>
      <c r="F20" s="26"/>
      <c r="G20" s="26"/>
      <c r="H20" s="26"/>
      <c r="I20" s="26"/>
      <c r="J20" s="26"/>
      <c r="K20" s="26"/>
      <c r="L20" s="26"/>
      <c r="M20" s="26"/>
      <c r="N20" s="1">
        <f t="shared" si="1"/>
        <v>16000</v>
      </c>
    </row>
    <row r="21" spans="1:14" x14ac:dyDescent="0.2">
      <c r="A21" s="39"/>
      <c r="B21" s="5" t="s">
        <v>69</v>
      </c>
      <c r="C21" s="4" t="s">
        <v>4</v>
      </c>
      <c r="D21" s="26"/>
      <c r="E21" s="26"/>
      <c r="F21" s="26"/>
      <c r="G21" s="26"/>
      <c r="H21" s="26">
        <v>39000</v>
      </c>
      <c r="I21" s="26"/>
      <c r="J21" s="26"/>
      <c r="K21" s="26"/>
      <c r="L21" s="26"/>
      <c r="M21" s="26"/>
      <c r="N21" s="1">
        <f t="shared" si="1"/>
        <v>39000</v>
      </c>
    </row>
    <row r="22" spans="1:14" x14ac:dyDescent="0.2">
      <c r="A22" s="39"/>
      <c r="B22" s="5" t="s">
        <v>154</v>
      </c>
      <c r="C22" s="4" t="s">
        <v>4</v>
      </c>
      <c r="D22" s="26"/>
      <c r="E22" s="26"/>
      <c r="F22" s="26"/>
      <c r="G22" s="26"/>
      <c r="H22" s="26"/>
      <c r="I22" s="26">
        <v>13200</v>
      </c>
      <c r="J22" s="26"/>
      <c r="K22" s="26"/>
      <c r="L22" s="26"/>
      <c r="M22" s="26"/>
      <c r="N22" s="1">
        <f t="shared" si="1"/>
        <v>13200</v>
      </c>
    </row>
    <row r="23" spans="1:14" x14ac:dyDescent="0.2">
      <c r="A23" s="39"/>
      <c r="B23" s="5" t="s">
        <v>155</v>
      </c>
      <c r="C23" s="4" t="s">
        <v>4</v>
      </c>
      <c r="D23" s="26"/>
      <c r="E23" s="26"/>
      <c r="F23" s="26"/>
      <c r="G23" s="26"/>
      <c r="H23" s="26"/>
      <c r="I23" s="26">
        <v>10500</v>
      </c>
      <c r="J23" s="26"/>
      <c r="K23" s="26"/>
      <c r="L23" s="26"/>
      <c r="M23" s="26"/>
      <c r="N23" s="1">
        <f t="shared" si="1"/>
        <v>10500</v>
      </c>
    </row>
    <row r="24" spans="1:14" x14ac:dyDescent="0.2">
      <c r="A24" s="39"/>
      <c r="B24" s="5" t="s">
        <v>157</v>
      </c>
      <c r="C24" s="4" t="s">
        <v>4</v>
      </c>
      <c r="D24" s="26"/>
      <c r="E24" s="26"/>
      <c r="F24" s="26"/>
      <c r="G24" s="26"/>
      <c r="H24" s="26"/>
      <c r="I24" s="26"/>
      <c r="J24" s="26">
        <v>41000</v>
      </c>
      <c r="K24" s="26"/>
      <c r="L24" s="26"/>
      <c r="M24" s="26"/>
      <c r="N24" s="1">
        <f t="shared" si="1"/>
        <v>41000</v>
      </c>
    </row>
    <row r="25" spans="1:14" x14ac:dyDescent="0.2">
      <c r="A25" s="39"/>
      <c r="B25" s="5" t="s">
        <v>184</v>
      </c>
      <c r="C25" s="4" t="s">
        <v>4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">
        <f t="shared" si="1"/>
        <v>0</v>
      </c>
    </row>
    <row r="26" spans="1:14" x14ac:dyDescent="0.2">
      <c r="A26" s="39"/>
      <c r="B26" s="5" t="s">
        <v>169</v>
      </c>
      <c r="C26" s="4" t="s">
        <v>4</v>
      </c>
      <c r="D26" s="26"/>
      <c r="E26" s="26"/>
      <c r="F26" s="26">
        <v>10000</v>
      </c>
      <c r="G26" s="26"/>
      <c r="H26" s="26"/>
      <c r="I26" s="26"/>
      <c r="J26" s="26"/>
      <c r="K26" s="26"/>
      <c r="L26" s="26"/>
      <c r="M26" s="26"/>
      <c r="N26" s="1">
        <f t="shared" si="1"/>
        <v>10000</v>
      </c>
    </row>
    <row r="27" spans="1:14" x14ac:dyDescent="0.2">
      <c r="A27" s="39" t="s">
        <v>115</v>
      </c>
      <c r="B27" s="5" t="s">
        <v>117</v>
      </c>
      <c r="C27" s="4" t="s">
        <v>4</v>
      </c>
      <c r="D27" s="26">
        <v>35000</v>
      </c>
      <c r="E27" s="26"/>
      <c r="F27" s="26"/>
      <c r="G27" s="26"/>
      <c r="H27" s="26"/>
      <c r="I27" s="26"/>
      <c r="J27" s="26"/>
      <c r="K27" s="26"/>
      <c r="L27" s="26"/>
      <c r="M27" s="26"/>
      <c r="N27" s="1">
        <f t="shared" si="1"/>
        <v>35000</v>
      </c>
    </row>
    <row r="28" spans="1:14" x14ac:dyDescent="0.2">
      <c r="A28" s="39"/>
      <c r="B28" s="5" t="s">
        <v>118</v>
      </c>
      <c r="C28" s="4" t="s">
        <v>4</v>
      </c>
      <c r="D28" s="26">
        <v>20000</v>
      </c>
      <c r="E28" s="26"/>
      <c r="F28" s="26"/>
      <c r="G28" s="26"/>
      <c r="H28" s="26"/>
      <c r="I28" s="26"/>
      <c r="J28" s="26"/>
      <c r="K28" s="26"/>
      <c r="L28" s="26"/>
      <c r="M28" s="26"/>
      <c r="N28" s="1">
        <f t="shared" si="1"/>
        <v>20000</v>
      </c>
    </row>
    <row r="29" spans="1:14" x14ac:dyDescent="0.2">
      <c r="A29" s="39"/>
      <c r="B29" s="5" t="s">
        <v>119</v>
      </c>
      <c r="C29" s="4" t="s">
        <v>4</v>
      </c>
      <c r="D29" s="26">
        <v>10000</v>
      </c>
      <c r="E29" s="26">
        <v>10000</v>
      </c>
      <c r="F29" s="26">
        <v>10000</v>
      </c>
      <c r="G29" s="26">
        <v>10000</v>
      </c>
      <c r="H29" s="26"/>
      <c r="I29" s="26"/>
      <c r="J29" s="26"/>
      <c r="K29" s="26"/>
      <c r="L29" s="26"/>
      <c r="M29" s="26"/>
      <c r="N29" s="1">
        <f t="shared" si="1"/>
        <v>40000</v>
      </c>
    </row>
    <row r="30" spans="1:14" x14ac:dyDescent="0.2">
      <c r="A30" s="39"/>
      <c r="B30" s="5" t="s">
        <v>122</v>
      </c>
      <c r="C30" s="4" t="s">
        <v>4</v>
      </c>
      <c r="D30" s="26"/>
      <c r="E30" s="26">
        <v>2000</v>
      </c>
      <c r="F30" s="26"/>
      <c r="G30" s="26"/>
      <c r="H30" s="26"/>
      <c r="I30" s="26"/>
      <c r="J30" s="26"/>
      <c r="K30" s="26"/>
      <c r="L30" s="26"/>
      <c r="M30" s="26"/>
      <c r="N30" s="1">
        <f t="shared" si="1"/>
        <v>2000</v>
      </c>
    </row>
    <row r="31" spans="1:14" x14ac:dyDescent="0.2">
      <c r="A31" s="39"/>
      <c r="B31" s="5" t="s">
        <v>138</v>
      </c>
      <c r="C31" s="4" t="s">
        <v>4</v>
      </c>
      <c r="D31" s="26"/>
      <c r="E31" s="26">
        <v>20000</v>
      </c>
      <c r="F31" s="26"/>
      <c r="G31" s="26"/>
      <c r="H31" s="26"/>
      <c r="I31" s="26"/>
      <c r="J31" s="26"/>
      <c r="K31" s="26"/>
      <c r="L31" s="26"/>
      <c r="M31" s="26"/>
      <c r="N31" s="1">
        <f t="shared" si="1"/>
        <v>20000</v>
      </c>
    </row>
    <row r="32" spans="1:14" x14ac:dyDescent="0.2">
      <c r="A32" s="39"/>
      <c r="B32" s="5" t="s">
        <v>140</v>
      </c>
      <c r="C32" s="4" t="s">
        <v>4</v>
      </c>
      <c r="D32" s="26">
        <v>32000</v>
      </c>
      <c r="E32" s="26"/>
      <c r="F32" s="26"/>
      <c r="G32" s="26"/>
      <c r="H32" s="26"/>
      <c r="I32" s="26"/>
      <c r="J32" s="26"/>
      <c r="K32" s="26"/>
      <c r="L32" s="26"/>
      <c r="M32" s="26"/>
      <c r="N32" s="1">
        <f t="shared" si="1"/>
        <v>32000</v>
      </c>
    </row>
    <row r="33" spans="1:14" x14ac:dyDescent="0.2">
      <c r="A33" s="39"/>
      <c r="B33" s="5" t="s">
        <v>219</v>
      </c>
      <c r="C33" s="4" t="s">
        <v>4</v>
      </c>
      <c r="D33" s="26">
        <f>3100*12</f>
        <v>37200</v>
      </c>
      <c r="E33" s="26">
        <f t="shared" ref="E33:M33" si="2">3100*12</f>
        <v>37200</v>
      </c>
      <c r="F33" s="26">
        <f t="shared" si="2"/>
        <v>37200</v>
      </c>
      <c r="G33" s="26">
        <f t="shared" si="2"/>
        <v>37200</v>
      </c>
      <c r="H33" s="26">
        <f t="shared" si="2"/>
        <v>37200</v>
      </c>
      <c r="I33" s="26">
        <f t="shared" si="2"/>
        <v>37200</v>
      </c>
      <c r="J33" s="26">
        <f t="shared" si="2"/>
        <v>37200</v>
      </c>
      <c r="K33" s="26">
        <f t="shared" si="2"/>
        <v>37200</v>
      </c>
      <c r="L33" s="26">
        <f t="shared" si="2"/>
        <v>37200</v>
      </c>
      <c r="M33" s="26">
        <f t="shared" si="2"/>
        <v>37200</v>
      </c>
      <c r="N33" s="1">
        <f t="shared" si="1"/>
        <v>372000</v>
      </c>
    </row>
    <row r="34" spans="1:14" x14ac:dyDescent="0.2">
      <c r="A34" s="39"/>
      <c r="B34" s="5" t="s">
        <v>242</v>
      </c>
      <c r="C34" s="4" t="s">
        <v>4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"/>
    </row>
    <row r="35" spans="1:14" x14ac:dyDescent="0.2">
      <c r="A35" s="39"/>
      <c r="B35" s="5" t="s">
        <v>243</v>
      </c>
      <c r="C35" s="4" t="s">
        <v>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1"/>
    </row>
    <row r="36" spans="1:14" x14ac:dyDescent="0.2">
      <c r="A36" s="39"/>
      <c r="B36" s="5" t="s">
        <v>244</v>
      </c>
      <c r="C36" s="4" t="s">
        <v>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1"/>
    </row>
    <row r="37" spans="1:14" x14ac:dyDescent="0.2">
      <c r="A37" s="39"/>
      <c r="B37" s="5" t="s">
        <v>241</v>
      </c>
      <c r="C37" s="4" t="s">
        <v>4</v>
      </c>
      <c r="D37" s="26">
        <v>5000</v>
      </c>
      <c r="E37" s="26"/>
      <c r="F37" s="26"/>
      <c r="G37" s="26"/>
      <c r="H37" s="26"/>
      <c r="I37" s="26"/>
      <c r="J37" s="26"/>
      <c r="K37" s="26"/>
      <c r="L37" s="26"/>
      <c r="M37" s="26"/>
      <c r="N37" s="1">
        <f t="shared" si="1"/>
        <v>5000</v>
      </c>
    </row>
    <row r="38" spans="1:14" x14ac:dyDescent="0.2">
      <c r="A38" s="39"/>
      <c r="B38" s="5" t="s">
        <v>221</v>
      </c>
      <c r="C38" s="4" t="s">
        <v>4</v>
      </c>
      <c r="D38" s="26">
        <v>3000</v>
      </c>
      <c r="E38" s="26"/>
      <c r="F38" s="26"/>
      <c r="G38" s="26"/>
      <c r="H38" s="26"/>
      <c r="I38" s="26"/>
      <c r="J38" s="26"/>
      <c r="K38" s="26"/>
      <c r="L38" s="26"/>
      <c r="M38" s="26"/>
      <c r="N38" s="1">
        <f t="shared" si="1"/>
        <v>3000</v>
      </c>
    </row>
    <row r="39" spans="1:14" x14ac:dyDescent="0.2">
      <c r="A39" s="39"/>
      <c r="B39" s="5" t="s">
        <v>222</v>
      </c>
      <c r="C39" s="4" t="s">
        <v>4</v>
      </c>
      <c r="D39" s="26">
        <v>4000</v>
      </c>
      <c r="E39" s="26"/>
      <c r="F39" s="26"/>
      <c r="G39" s="26"/>
      <c r="H39" s="26"/>
      <c r="I39" s="26"/>
      <c r="J39" s="26"/>
      <c r="K39" s="26"/>
      <c r="L39" s="26"/>
      <c r="M39" s="26"/>
      <c r="N39" s="1">
        <f t="shared" si="1"/>
        <v>4000</v>
      </c>
    </row>
    <row r="40" spans="1:14" x14ac:dyDescent="0.2">
      <c r="A40" s="39"/>
      <c r="B40" s="5" t="s">
        <v>220</v>
      </c>
      <c r="C40" s="4" t="s">
        <v>4</v>
      </c>
      <c r="D40" s="26">
        <v>5000</v>
      </c>
      <c r="E40" s="26"/>
      <c r="F40" s="26"/>
      <c r="G40" s="26"/>
      <c r="H40" s="26"/>
      <c r="I40" s="26"/>
      <c r="J40" s="26"/>
      <c r="K40" s="26"/>
      <c r="L40" s="26"/>
      <c r="M40" s="26"/>
      <c r="N40" s="1">
        <f t="shared" si="1"/>
        <v>5000</v>
      </c>
    </row>
    <row r="41" spans="1:14" x14ac:dyDescent="0.2">
      <c r="A41" s="39"/>
      <c r="B41" s="5" t="s">
        <v>158</v>
      </c>
      <c r="C41" s="4" t="s">
        <v>4</v>
      </c>
      <c r="D41" s="26">
        <v>24000</v>
      </c>
      <c r="E41" s="26"/>
      <c r="F41" s="26"/>
      <c r="G41" s="26"/>
      <c r="H41" s="26"/>
      <c r="I41" s="26"/>
      <c r="J41" s="26"/>
      <c r="K41" s="26"/>
      <c r="L41" s="26"/>
      <c r="M41" s="26"/>
      <c r="N41" s="1">
        <f t="shared" si="1"/>
        <v>24000</v>
      </c>
    </row>
    <row r="42" spans="1:14" x14ac:dyDescent="0.2">
      <c r="A42" s="39"/>
      <c r="B42" s="5" t="s">
        <v>229</v>
      </c>
      <c r="C42" s="4" t="s">
        <v>4</v>
      </c>
      <c r="D42" s="26"/>
      <c r="E42" s="26">
        <v>76000</v>
      </c>
      <c r="F42" s="26"/>
      <c r="G42" s="26"/>
      <c r="H42" s="26"/>
      <c r="I42" s="26"/>
      <c r="J42" s="26"/>
      <c r="K42" s="26"/>
      <c r="L42" s="26"/>
      <c r="M42" s="26">
        <v>13000</v>
      </c>
      <c r="N42" s="1">
        <f t="shared" si="1"/>
        <v>89000</v>
      </c>
    </row>
    <row r="43" spans="1:14" x14ac:dyDescent="0.2">
      <c r="A43" s="39" t="s">
        <v>127</v>
      </c>
      <c r="B43" s="5" t="s">
        <v>128</v>
      </c>
      <c r="C43" s="4" t="s">
        <v>4</v>
      </c>
      <c r="D43" s="26"/>
      <c r="E43" s="26"/>
      <c r="F43" s="26">
        <v>16000</v>
      </c>
      <c r="G43" s="26"/>
      <c r="H43" s="26"/>
      <c r="I43" s="26"/>
      <c r="J43" s="26"/>
      <c r="K43" s="26"/>
      <c r="L43" s="26"/>
      <c r="M43" s="26"/>
      <c r="N43" s="1">
        <f t="shared" si="1"/>
        <v>16000</v>
      </c>
    </row>
    <row r="44" spans="1:14" x14ac:dyDescent="0.2">
      <c r="A44" s="39"/>
      <c r="B44" s="5" t="s">
        <v>99</v>
      </c>
      <c r="C44" s="4" t="s">
        <v>4</v>
      </c>
      <c r="D44" s="26"/>
      <c r="E44" s="26">
        <v>15000</v>
      </c>
      <c r="F44" s="26">
        <v>15000</v>
      </c>
      <c r="G44" s="26">
        <v>15000</v>
      </c>
      <c r="H44" s="26"/>
      <c r="I44" s="26"/>
      <c r="J44" s="26"/>
      <c r="K44" s="26"/>
      <c r="L44" s="26"/>
      <c r="M44" s="26"/>
      <c r="N44" s="1">
        <f t="shared" si="1"/>
        <v>45000</v>
      </c>
    </row>
    <row r="45" spans="1:14" x14ac:dyDescent="0.2">
      <c r="A45" s="39"/>
      <c r="B45" s="5" t="s">
        <v>159</v>
      </c>
      <c r="C45" s="4" t="s">
        <v>4</v>
      </c>
      <c r="D45" s="26">
        <v>10000</v>
      </c>
      <c r="E45" s="26">
        <v>10000</v>
      </c>
      <c r="F45" s="26">
        <v>10000</v>
      </c>
      <c r="G45" s="26">
        <v>10000</v>
      </c>
      <c r="H45" s="26">
        <v>10000</v>
      </c>
      <c r="I45" s="26"/>
      <c r="J45" s="26"/>
      <c r="K45" s="26"/>
      <c r="L45" s="26"/>
      <c r="M45" s="26"/>
      <c r="N45" s="1">
        <f t="shared" si="1"/>
        <v>50000</v>
      </c>
    </row>
    <row r="46" spans="1:14" x14ac:dyDescent="0.2">
      <c r="A46" s="39"/>
      <c r="B46" s="5" t="s">
        <v>172</v>
      </c>
      <c r="C46" s="4" t="s">
        <v>4</v>
      </c>
      <c r="D46" s="26"/>
      <c r="E46" s="26"/>
      <c r="F46" s="26"/>
      <c r="G46" s="26"/>
      <c r="H46" s="26">
        <v>20000</v>
      </c>
      <c r="I46" s="26">
        <v>20000</v>
      </c>
      <c r="J46" s="26">
        <v>20000</v>
      </c>
      <c r="K46" s="26"/>
      <c r="L46" s="26"/>
      <c r="M46" s="26"/>
      <c r="N46" s="1">
        <f t="shared" si="1"/>
        <v>60000</v>
      </c>
    </row>
    <row r="47" spans="1:14" x14ac:dyDescent="0.2">
      <c r="A47" s="39" t="s">
        <v>116</v>
      </c>
      <c r="B47" s="5" t="s">
        <v>142</v>
      </c>
      <c r="C47" s="4" t="s">
        <v>4</v>
      </c>
      <c r="D47" s="26">
        <v>13500</v>
      </c>
      <c r="E47" s="26"/>
      <c r="F47" s="26"/>
      <c r="G47" s="26"/>
      <c r="H47" s="26"/>
      <c r="I47" s="26"/>
      <c r="J47" s="26"/>
      <c r="K47" s="26"/>
      <c r="L47" s="26"/>
      <c r="M47" s="26"/>
      <c r="N47" s="1">
        <f t="shared" si="1"/>
        <v>13500</v>
      </c>
    </row>
    <row r="48" spans="1:14" x14ac:dyDescent="0.2">
      <c r="A48" s="39"/>
      <c r="B48" s="5" t="s">
        <v>146</v>
      </c>
      <c r="C48" s="4" t="s">
        <v>4</v>
      </c>
      <c r="D48" s="26">
        <v>3000</v>
      </c>
      <c r="E48" s="26"/>
      <c r="F48" s="26">
        <v>3000</v>
      </c>
      <c r="G48" s="26"/>
      <c r="H48" s="26">
        <v>3000</v>
      </c>
      <c r="I48" s="26"/>
      <c r="J48" s="26">
        <v>3000</v>
      </c>
      <c r="K48" s="26"/>
      <c r="L48" s="26">
        <v>3000</v>
      </c>
      <c r="M48" s="26"/>
      <c r="N48" s="1">
        <f t="shared" si="1"/>
        <v>15000</v>
      </c>
    </row>
    <row r="49" spans="1:14" x14ac:dyDescent="0.2">
      <c r="A49" s="39"/>
      <c r="B49" s="5" t="s">
        <v>143</v>
      </c>
      <c r="C49" s="4" t="s">
        <v>4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1">
        <f t="shared" si="1"/>
        <v>0</v>
      </c>
    </row>
    <row r="50" spans="1:14" x14ac:dyDescent="0.2">
      <c r="A50" s="39"/>
      <c r="B50" s="5" t="s">
        <v>145</v>
      </c>
      <c r="C50" s="4" t="s">
        <v>4</v>
      </c>
      <c r="D50" s="26">
        <v>50000</v>
      </c>
      <c r="E50" s="26">
        <v>50000</v>
      </c>
      <c r="F50" s="26">
        <v>50000</v>
      </c>
      <c r="G50" s="26">
        <v>50000</v>
      </c>
      <c r="H50" s="26">
        <v>50000</v>
      </c>
      <c r="I50" s="26">
        <v>50000</v>
      </c>
      <c r="J50" s="26">
        <v>50000</v>
      </c>
      <c r="K50" s="26">
        <v>50000</v>
      </c>
      <c r="L50" s="26"/>
      <c r="M50" s="26"/>
      <c r="N50" s="1">
        <f t="shared" si="1"/>
        <v>400000</v>
      </c>
    </row>
    <row r="51" spans="1:14" x14ac:dyDescent="0.2">
      <c r="A51" s="39"/>
      <c r="B51" s="5" t="s">
        <v>237</v>
      </c>
      <c r="C51" s="4" t="s">
        <v>4</v>
      </c>
      <c r="D51" s="28"/>
      <c r="E51" s="26"/>
      <c r="F51" s="26"/>
      <c r="G51" s="26"/>
      <c r="H51" s="26"/>
      <c r="I51" s="26"/>
      <c r="J51" s="26"/>
      <c r="K51" s="26"/>
      <c r="L51" s="26"/>
      <c r="M51" s="26"/>
      <c r="N51" s="1"/>
    </row>
    <row r="52" spans="1:14" x14ac:dyDescent="0.2">
      <c r="A52" s="39" t="s">
        <v>177</v>
      </c>
      <c r="B52" s="5" t="s">
        <v>178</v>
      </c>
      <c r="C52" s="4" t="s">
        <v>4</v>
      </c>
      <c r="D52" s="26">
        <v>3000</v>
      </c>
      <c r="E52" s="26">
        <v>3000</v>
      </c>
      <c r="F52" s="26">
        <v>3000</v>
      </c>
      <c r="G52" s="26">
        <v>3000</v>
      </c>
      <c r="H52" s="26">
        <v>3000</v>
      </c>
      <c r="I52" s="26">
        <v>3000</v>
      </c>
      <c r="J52" s="26">
        <v>3000</v>
      </c>
      <c r="K52" s="26">
        <v>3000</v>
      </c>
      <c r="L52" s="26">
        <v>3000</v>
      </c>
      <c r="M52" s="26">
        <v>3000</v>
      </c>
      <c r="N52" s="1">
        <f t="shared" ref="N52" si="3">SUM(D52:M52)</f>
        <v>30000</v>
      </c>
    </row>
    <row r="53" spans="1:14" ht="13.5" thickBot="1" x14ac:dyDescent="0.25">
      <c r="A53" s="69"/>
      <c r="B53" s="70"/>
      <c r="C53" s="71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9">
        <f>SUBTOTAL(9,N2:N52)</f>
        <v>2094500</v>
      </c>
    </row>
    <row r="54" spans="1:14" ht="13.5" thickBot="1" x14ac:dyDescent="0.25">
      <c r="A54" s="51"/>
      <c r="B54" s="30"/>
      <c r="C54" s="8" t="s">
        <v>9</v>
      </c>
      <c r="D54" s="9">
        <f t="shared" ref="D54:M54" si="4">SUBTOTAL(9,D3:D52)</f>
        <v>634000</v>
      </c>
      <c r="E54" s="9">
        <f t="shared" si="4"/>
        <v>374200</v>
      </c>
      <c r="F54" s="9">
        <f t="shared" si="4"/>
        <v>254700</v>
      </c>
      <c r="G54" s="9">
        <f t="shared" si="4"/>
        <v>191700</v>
      </c>
      <c r="H54" s="9">
        <f t="shared" si="4"/>
        <v>162700</v>
      </c>
      <c r="I54" s="9">
        <f t="shared" si="4"/>
        <v>134400</v>
      </c>
      <c r="J54" s="9">
        <f t="shared" si="4"/>
        <v>154700</v>
      </c>
      <c r="K54" s="9">
        <f t="shared" si="4"/>
        <v>90700</v>
      </c>
      <c r="L54" s="9">
        <f t="shared" si="4"/>
        <v>43700</v>
      </c>
      <c r="M54" s="9">
        <f t="shared" si="4"/>
        <v>53700</v>
      </c>
      <c r="N54" s="9">
        <f>SUM(D54:M54)</f>
        <v>2094500</v>
      </c>
    </row>
    <row r="55" spans="1:14" x14ac:dyDescent="0.2">
      <c r="A55" s="57" t="s">
        <v>33</v>
      </c>
      <c r="B55" s="58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6" spans="1:14" x14ac:dyDescent="0.2">
      <c r="A56" s="39" t="s">
        <v>164</v>
      </c>
      <c r="B56" s="5"/>
      <c r="C56" s="4" t="s">
        <v>33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>
        <f>SUM(D56:M56)</f>
        <v>0</v>
      </c>
    </row>
    <row r="57" spans="1:14" x14ac:dyDescent="0.2">
      <c r="A57" s="39" t="s">
        <v>112</v>
      </c>
      <c r="B57" s="5"/>
      <c r="C57" s="4" t="s">
        <v>33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>
        <f t="shared" ref="N57:N72" si="5">SUM(D57:M57)</f>
        <v>0</v>
      </c>
    </row>
    <row r="58" spans="1:14" x14ac:dyDescent="0.2">
      <c r="A58" s="39" t="s">
        <v>114</v>
      </c>
      <c r="B58" s="5" t="s">
        <v>207</v>
      </c>
      <c r="C58" s="4" t="s">
        <v>33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>
        <f t="shared" si="5"/>
        <v>0</v>
      </c>
    </row>
    <row r="59" spans="1:14" x14ac:dyDescent="0.2">
      <c r="A59" s="39"/>
      <c r="B59" s="5"/>
      <c r="C59" s="4" t="s">
        <v>33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>
        <f t="shared" si="5"/>
        <v>0</v>
      </c>
    </row>
    <row r="60" spans="1:14" x14ac:dyDescent="0.2">
      <c r="A60" s="39" t="s">
        <v>113</v>
      </c>
      <c r="B60" s="5" t="s">
        <v>170</v>
      </c>
      <c r="C60" s="4" t="s">
        <v>33</v>
      </c>
      <c r="D60" s="28"/>
      <c r="E60" s="26"/>
      <c r="F60" s="26"/>
      <c r="G60" s="26"/>
      <c r="H60" s="26"/>
      <c r="I60" s="26"/>
      <c r="J60" s="26"/>
      <c r="K60" s="26"/>
      <c r="L60" s="26"/>
      <c r="M60" s="26"/>
      <c r="N60" s="26">
        <f t="shared" si="5"/>
        <v>0</v>
      </c>
    </row>
    <row r="61" spans="1:14" x14ac:dyDescent="0.2">
      <c r="A61" s="39"/>
      <c r="B61" s="5" t="s">
        <v>173</v>
      </c>
      <c r="C61" s="4" t="s">
        <v>33</v>
      </c>
      <c r="D61" s="26"/>
      <c r="E61" s="26"/>
      <c r="F61" s="26"/>
      <c r="G61" s="26">
        <v>5000</v>
      </c>
      <c r="H61" s="26"/>
      <c r="I61" s="26"/>
      <c r="J61" s="26"/>
      <c r="K61" s="26"/>
      <c r="L61" s="26"/>
      <c r="M61" s="26"/>
      <c r="N61" s="26">
        <f t="shared" si="5"/>
        <v>5000</v>
      </c>
    </row>
    <row r="62" spans="1:14" x14ac:dyDescent="0.2">
      <c r="A62" s="39"/>
      <c r="B62" s="5" t="s">
        <v>184</v>
      </c>
      <c r="C62" s="4" t="s">
        <v>33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>
        <f t="shared" si="5"/>
        <v>0</v>
      </c>
    </row>
    <row r="63" spans="1:14" x14ac:dyDescent="0.2">
      <c r="A63" s="39"/>
      <c r="B63" s="5" t="s">
        <v>209</v>
      </c>
      <c r="C63" s="4" t="s">
        <v>33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>
        <f t="shared" si="5"/>
        <v>0</v>
      </c>
    </row>
    <row r="64" spans="1:14" x14ac:dyDescent="0.2">
      <c r="A64" s="39"/>
      <c r="B64" s="5" t="s">
        <v>210</v>
      </c>
      <c r="C64" s="4" t="s">
        <v>33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>
        <f t="shared" si="5"/>
        <v>0</v>
      </c>
    </row>
    <row r="65" spans="1:14" x14ac:dyDescent="0.2">
      <c r="A65" s="39"/>
      <c r="B65" s="5" t="s">
        <v>235</v>
      </c>
      <c r="C65" s="4" t="s">
        <v>33</v>
      </c>
      <c r="D65" s="26">
        <v>500</v>
      </c>
      <c r="E65" s="26">
        <v>500</v>
      </c>
      <c r="F65" s="26">
        <v>500</v>
      </c>
      <c r="G65" s="26">
        <v>500</v>
      </c>
      <c r="H65" s="26">
        <v>500</v>
      </c>
      <c r="I65" s="26">
        <v>500</v>
      </c>
      <c r="J65" s="26">
        <v>500</v>
      </c>
      <c r="K65" s="26">
        <v>500</v>
      </c>
      <c r="L65" s="26">
        <v>500</v>
      </c>
      <c r="M65" s="26">
        <v>500</v>
      </c>
      <c r="N65" s="26">
        <f t="shared" si="5"/>
        <v>5000</v>
      </c>
    </row>
    <row r="66" spans="1:14" x14ac:dyDescent="0.2">
      <c r="A66" s="39" t="s">
        <v>115</v>
      </c>
      <c r="B66" s="5" t="s">
        <v>234</v>
      </c>
      <c r="C66" s="4" t="s">
        <v>33</v>
      </c>
      <c r="D66" s="26">
        <v>5000</v>
      </c>
      <c r="E66" s="26">
        <v>5000</v>
      </c>
      <c r="F66" s="26">
        <v>5000</v>
      </c>
      <c r="G66" s="26">
        <v>5000</v>
      </c>
      <c r="H66" s="26">
        <v>5000</v>
      </c>
      <c r="I66" s="26">
        <v>5000</v>
      </c>
      <c r="J66" s="26">
        <v>5000</v>
      </c>
      <c r="K66" s="26">
        <v>5000</v>
      </c>
      <c r="L66" s="26">
        <v>5000</v>
      </c>
      <c r="M66" s="26">
        <v>5000</v>
      </c>
      <c r="N66" s="26">
        <f t="shared" si="5"/>
        <v>50000</v>
      </c>
    </row>
    <row r="67" spans="1:14" x14ac:dyDescent="0.2">
      <c r="A67" s="39" t="s">
        <v>127</v>
      </c>
      <c r="B67" s="5" t="s">
        <v>181</v>
      </c>
      <c r="C67" s="4" t="s">
        <v>33</v>
      </c>
      <c r="D67" s="26">
        <v>3500</v>
      </c>
      <c r="E67" s="26">
        <v>3500</v>
      </c>
      <c r="F67" s="26">
        <v>3500</v>
      </c>
      <c r="G67" s="26">
        <v>3500</v>
      </c>
      <c r="H67" s="26">
        <v>3500</v>
      </c>
      <c r="I67" s="26">
        <v>3500</v>
      </c>
      <c r="J67" s="26">
        <v>3500</v>
      </c>
      <c r="K67" s="26">
        <v>3500</v>
      </c>
      <c r="L67" s="26">
        <v>3500</v>
      </c>
      <c r="M67" s="26">
        <v>3500</v>
      </c>
      <c r="N67" s="26">
        <f t="shared" si="5"/>
        <v>35000</v>
      </c>
    </row>
    <row r="68" spans="1:14" x14ac:dyDescent="0.2">
      <c r="A68" s="39" t="s">
        <v>116</v>
      </c>
      <c r="B68" s="5" t="s">
        <v>165</v>
      </c>
      <c r="C68" s="4" t="s">
        <v>33</v>
      </c>
      <c r="D68" s="26">
        <v>21200</v>
      </c>
      <c r="E68" s="26"/>
      <c r="F68" s="26"/>
      <c r="G68" s="26"/>
      <c r="H68" s="26"/>
      <c r="I68" s="26"/>
      <c r="J68" s="26"/>
      <c r="K68" s="26"/>
      <c r="L68" s="26"/>
      <c r="M68" s="26"/>
      <c r="N68" s="26">
        <f t="shared" si="5"/>
        <v>21200</v>
      </c>
    </row>
    <row r="69" spans="1:14" x14ac:dyDescent="0.2">
      <c r="A69" s="39"/>
      <c r="B69" s="5" t="s">
        <v>146</v>
      </c>
      <c r="C69" s="4" t="s">
        <v>33</v>
      </c>
      <c r="D69" s="26"/>
      <c r="E69" s="26">
        <v>3000</v>
      </c>
      <c r="F69" s="26"/>
      <c r="G69" s="26">
        <v>3000</v>
      </c>
      <c r="H69" s="26"/>
      <c r="I69" s="26">
        <v>3000</v>
      </c>
      <c r="J69" s="26"/>
      <c r="K69" s="26">
        <v>3000</v>
      </c>
      <c r="L69" s="26"/>
      <c r="M69" s="26">
        <v>3000</v>
      </c>
      <c r="N69" s="26">
        <f t="shared" si="5"/>
        <v>15000</v>
      </c>
    </row>
    <row r="70" spans="1:14" x14ac:dyDescent="0.2">
      <c r="A70" s="39"/>
      <c r="B70" s="5" t="s">
        <v>143</v>
      </c>
      <c r="C70" s="4" t="s">
        <v>33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>
        <f t="shared" si="5"/>
        <v>0</v>
      </c>
    </row>
    <row r="71" spans="1:14" x14ac:dyDescent="0.2">
      <c r="A71" s="39"/>
      <c r="B71" s="5" t="s">
        <v>238</v>
      </c>
      <c r="C71" s="4" t="s">
        <v>33</v>
      </c>
      <c r="D71" s="26">
        <v>19800</v>
      </c>
      <c r="E71" s="26"/>
      <c r="F71" s="26">
        <v>20000</v>
      </c>
      <c r="G71" s="26"/>
      <c r="H71" s="26">
        <v>20000</v>
      </c>
      <c r="I71" s="26"/>
      <c r="J71" s="26">
        <v>20000</v>
      </c>
      <c r="K71" s="26"/>
      <c r="L71" s="26">
        <v>20000</v>
      </c>
      <c r="M71" s="26"/>
      <c r="N71" s="26">
        <f t="shared" si="5"/>
        <v>99800</v>
      </c>
    </row>
    <row r="72" spans="1:14" x14ac:dyDescent="0.2">
      <c r="A72" s="39" t="s">
        <v>177</v>
      </c>
      <c r="B72" s="5" t="s">
        <v>178</v>
      </c>
      <c r="C72" s="4" t="s">
        <v>33</v>
      </c>
      <c r="D72" s="26">
        <v>3000</v>
      </c>
      <c r="E72" s="26">
        <v>3000</v>
      </c>
      <c r="F72" s="26">
        <v>3000</v>
      </c>
      <c r="G72" s="26">
        <v>3000</v>
      </c>
      <c r="H72" s="26">
        <v>3000</v>
      </c>
      <c r="I72" s="26">
        <v>3000</v>
      </c>
      <c r="J72" s="26">
        <v>3000</v>
      </c>
      <c r="K72" s="26">
        <v>3000</v>
      </c>
      <c r="L72" s="26">
        <v>3000</v>
      </c>
      <c r="M72" s="26">
        <v>3000</v>
      </c>
      <c r="N72" s="26">
        <f t="shared" si="5"/>
        <v>30000</v>
      </c>
    </row>
    <row r="73" spans="1:14" ht="13.5" thickBot="1" x14ac:dyDescent="0.25">
      <c r="A73" s="69"/>
      <c r="B73" s="70"/>
      <c r="C73" s="71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9">
        <f>SUM(N55:N72)</f>
        <v>261000</v>
      </c>
    </row>
    <row r="74" spans="1:14" s="2" customFormat="1" ht="13.5" thickBot="1" x14ac:dyDescent="0.25">
      <c r="A74" s="45"/>
      <c r="B74" s="32"/>
      <c r="C74" s="10" t="s">
        <v>32</v>
      </c>
      <c r="D74" s="9">
        <f>SUM(D56:D72)</f>
        <v>53000</v>
      </c>
      <c r="E74" s="9">
        <f t="shared" ref="E74:M74" si="6">SUM(E56:E72)</f>
        <v>15000</v>
      </c>
      <c r="F74" s="9">
        <f t="shared" si="6"/>
        <v>32000</v>
      </c>
      <c r="G74" s="9">
        <f t="shared" si="6"/>
        <v>20000</v>
      </c>
      <c r="H74" s="9">
        <f t="shared" si="6"/>
        <v>32000</v>
      </c>
      <c r="I74" s="9">
        <f t="shared" si="6"/>
        <v>15000</v>
      </c>
      <c r="J74" s="9">
        <f t="shared" si="6"/>
        <v>32000</v>
      </c>
      <c r="K74" s="9">
        <f t="shared" si="6"/>
        <v>15000</v>
      </c>
      <c r="L74" s="9">
        <f t="shared" si="6"/>
        <v>32000</v>
      </c>
      <c r="M74" s="9">
        <f t="shared" si="6"/>
        <v>15000</v>
      </c>
      <c r="N74" s="9">
        <f>SUM(D74:M74)</f>
        <v>261000</v>
      </c>
    </row>
    <row r="75" spans="1:14" x14ac:dyDescent="0.2">
      <c r="A75" s="57" t="s">
        <v>160</v>
      </c>
      <c r="B75" s="58"/>
      <c r="C75" s="58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4" x14ac:dyDescent="0.2">
      <c r="A76" s="39"/>
      <c r="B76" s="5" t="s">
        <v>25</v>
      </c>
      <c r="C76" s="4" t="s">
        <v>5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">
        <f t="shared" ref="N76:N78" si="7">SUM(D76:M76)</f>
        <v>0</v>
      </c>
    </row>
    <row r="77" spans="1:14" x14ac:dyDescent="0.2">
      <c r="A77" s="38"/>
      <c r="B77" s="4" t="s">
        <v>207</v>
      </c>
      <c r="C77" s="4" t="s">
        <v>227</v>
      </c>
      <c r="D77" s="14">
        <v>2800</v>
      </c>
      <c r="E77" s="14"/>
      <c r="F77" s="14"/>
      <c r="G77" s="14"/>
      <c r="H77" s="14"/>
      <c r="I77" s="14"/>
      <c r="J77" s="14"/>
      <c r="K77" s="14"/>
      <c r="L77" s="14"/>
      <c r="M77" s="14"/>
      <c r="N77" s="1">
        <f t="shared" si="7"/>
        <v>2800</v>
      </c>
    </row>
    <row r="78" spans="1:14" x14ac:dyDescent="0.2">
      <c r="A78" s="39"/>
      <c r="B78" s="4" t="s">
        <v>41</v>
      </c>
      <c r="C78" s="4" t="s">
        <v>5</v>
      </c>
      <c r="D78" s="14"/>
      <c r="E78" s="14"/>
      <c r="F78" s="14"/>
      <c r="G78" s="14">
        <v>68000</v>
      </c>
      <c r="H78" s="14"/>
      <c r="I78" s="14"/>
      <c r="J78" s="14"/>
      <c r="K78" s="14"/>
      <c r="L78" s="14"/>
      <c r="M78" s="14"/>
      <c r="N78" s="1">
        <f t="shared" si="7"/>
        <v>68000</v>
      </c>
    </row>
    <row r="79" spans="1:14" x14ac:dyDescent="0.2">
      <c r="A79" s="39"/>
      <c r="B79" s="4" t="s">
        <v>42</v>
      </c>
      <c r="C79" s="4" t="s">
        <v>5</v>
      </c>
      <c r="D79" s="14"/>
      <c r="E79" s="14"/>
      <c r="F79" s="14"/>
      <c r="G79" s="14">
        <v>100000</v>
      </c>
      <c r="H79" s="14"/>
      <c r="I79" s="14"/>
      <c r="J79" s="14"/>
      <c r="K79" s="14"/>
      <c r="L79" s="14"/>
      <c r="M79" s="14"/>
      <c r="N79" s="1">
        <f>SUM(D79:M79)</f>
        <v>100000</v>
      </c>
    </row>
    <row r="80" spans="1:14" ht="13.5" thickBot="1" x14ac:dyDescent="0.25">
      <c r="A80" s="69"/>
      <c r="B80" s="71"/>
      <c r="C80" s="71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9">
        <f>SUBTOTAL(9,N75:N79)</f>
        <v>170800</v>
      </c>
    </row>
    <row r="81" spans="1:14" s="2" customFormat="1" ht="13.5" thickBot="1" x14ac:dyDescent="0.25">
      <c r="A81" s="45"/>
      <c r="B81" s="32"/>
      <c r="C81" s="10" t="s">
        <v>11</v>
      </c>
      <c r="D81" s="9">
        <f>SUBTOTAL(9,D76:D79)</f>
        <v>2800</v>
      </c>
      <c r="E81" s="9">
        <f>SUBTOTAL(9,E76:E79)</f>
        <v>0</v>
      </c>
      <c r="F81" s="9">
        <f>SUBTOTAL(9,F76:F79)</f>
        <v>0</v>
      </c>
      <c r="G81" s="9">
        <f>SUBTOTAL(9,G76:G79)</f>
        <v>168000</v>
      </c>
      <c r="H81" s="9">
        <f>SUBTOTAL(9,H76:H79)</f>
        <v>0</v>
      </c>
      <c r="I81" s="9"/>
      <c r="J81" s="9"/>
      <c r="K81" s="9"/>
      <c r="L81" s="9"/>
      <c r="M81" s="9"/>
      <c r="N81" s="9">
        <f>SUM(D81:M81)</f>
        <v>170800</v>
      </c>
    </row>
    <row r="82" spans="1:14" x14ac:dyDescent="0.2">
      <c r="A82" s="57" t="s">
        <v>6</v>
      </c>
      <c r="B82" s="58"/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</row>
    <row r="83" spans="1:14" x14ac:dyDescent="0.2">
      <c r="A83" s="39" t="s">
        <v>111</v>
      </c>
      <c r="B83" s="4" t="s">
        <v>39</v>
      </c>
      <c r="C83" s="4" t="s">
        <v>6</v>
      </c>
      <c r="D83" s="14">
        <v>25000</v>
      </c>
      <c r="E83" s="14"/>
      <c r="F83" s="14"/>
      <c r="G83" s="14"/>
      <c r="H83" s="14"/>
      <c r="I83" s="14"/>
      <c r="J83" s="14"/>
      <c r="K83" s="14"/>
      <c r="L83" s="14"/>
      <c r="M83" s="14"/>
      <c r="N83" s="1">
        <f>SUM(D83:M83)</f>
        <v>25000</v>
      </c>
    </row>
    <row r="84" spans="1:14" x14ac:dyDescent="0.2">
      <c r="A84" s="38"/>
      <c r="B84" s="4" t="s">
        <v>86</v>
      </c>
      <c r="C84" s="4" t="s">
        <v>6</v>
      </c>
      <c r="D84" s="14"/>
      <c r="E84" s="14"/>
      <c r="F84" s="14"/>
      <c r="G84" s="14"/>
      <c r="H84" s="14"/>
      <c r="I84" s="14"/>
      <c r="J84" s="14"/>
      <c r="K84" s="14"/>
      <c r="L84" s="14">
        <v>1000</v>
      </c>
      <c r="M84" s="14"/>
      <c r="N84" s="1">
        <f>SUM(D84:M84)</f>
        <v>1000</v>
      </c>
    </row>
    <row r="85" spans="1:14" x14ac:dyDescent="0.2">
      <c r="A85" s="38"/>
      <c r="B85" s="4" t="s">
        <v>93</v>
      </c>
      <c r="C85" s="4" t="s">
        <v>6</v>
      </c>
      <c r="D85" s="14"/>
      <c r="E85" s="14"/>
      <c r="F85" s="14"/>
      <c r="G85" s="14"/>
      <c r="H85" s="14"/>
      <c r="I85" s="14"/>
      <c r="J85" s="14"/>
      <c r="K85" s="14">
        <v>6000</v>
      </c>
      <c r="L85" s="14"/>
      <c r="M85" s="14"/>
      <c r="N85" s="1">
        <f>SUM(D85:M85)</f>
        <v>6000</v>
      </c>
    </row>
    <row r="86" spans="1:14" x14ac:dyDescent="0.2">
      <c r="A86" s="38"/>
      <c r="B86" s="4" t="s">
        <v>87</v>
      </c>
      <c r="C86" s="4" t="s">
        <v>6</v>
      </c>
      <c r="D86" s="14"/>
      <c r="E86" s="14"/>
      <c r="F86" s="14"/>
      <c r="G86" s="14"/>
      <c r="H86" s="14"/>
      <c r="I86" s="14"/>
      <c r="J86" s="14"/>
      <c r="K86" s="14"/>
      <c r="L86" s="14">
        <v>35000</v>
      </c>
      <c r="M86" s="14"/>
      <c r="N86" s="1">
        <f t="shared" ref="N86:N133" si="8">SUM(D86:M86)</f>
        <v>35000</v>
      </c>
    </row>
    <row r="87" spans="1:14" x14ac:dyDescent="0.2">
      <c r="A87" s="38"/>
      <c r="B87" s="4" t="s">
        <v>85</v>
      </c>
      <c r="C87" s="4" t="s">
        <v>6</v>
      </c>
      <c r="D87" s="14"/>
      <c r="E87" s="14"/>
      <c r="F87" s="14"/>
      <c r="G87" s="14"/>
      <c r="H87" s="14"/>
      <c r="I87" s="14"/>
      <c r="J87" s="14"/>
      <c r="K87" s="14">
        <v>10000</v>
      </c>
      <c r="L87" s="14"/>
      <c r="M87" s="14"/>
      <c r="N87" s="1">
        <f t="shared" si="8"/>
        <v>10000</v>
      </c>
    </row>
    <row r="88" spans="1:14" x14ac:dyDescent="0.2">
      <c r="A88" s="38"/>
      <c r="B88" s="4" t="s">
        <v>88</v>
      </c>
      <c r="C88" s="4" t="s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4">
        <v>10000</v>
      </c>
      <c r="N88" s="1">
        <f t="shared" si="8"/>
        <v>10000</v>
      </c>
    </row>
    <row r="89" spans="1:14" x14ac:dyDescent="0.2">
      <c r="A89" s="38"/>
      <c r="B89" s="4" t="s">
        <v>89</v>
      </c>
      <c r="C89" s="4" t="s">
        <v>6</v>
      </c>
      <c r="D89" s="14"/>
      <c r="E89" s="14"/>
      <c r="F89" s="14"/>
      <c r="G89" s="14"/>
      <c r="H89" s="14"/>
      <c r="I89" s="14"/>
      <c r="J89" s="14"/>
      <c r="K89" s="14"/>
      <c r="L89" s="14"/>
      <c r="M89" s="14">
        <v>12000</v>
      </c>
      <c r="N89" s="1">
        <f t="shared" si="8"/>
        <v>12000</v>
      </c>
    </row>
    <row r="90" spans="1:14" x14ac:dyDescent="0.2">
      <c r="A90" s="38"/>
      <c r="B90" s="4" t="s">
        <v>94</v>
      </c>
      <c r="C90" s="4" t="s">
        <v>6</v>
      </c>
      <c r="D90" s="14"/>
      <c r="E90" s="14"/>
      <c r="F90" s="14"/>
      <c r="G90" s="14"/>
      <c r="H90" s="14"/>
      <c r="I90" s="14"/>
      <c r="J90" s="14"/>
      <c r="K90" s="14"/>
      <c r="L90" s="14">
        <v>10000</v>
      </c>
      <c r="M90" s="14"/>
      <c r="N90" s="1">
        <f t="shared" si="8"/>
        <v>10000</v>
      </c>
    </row>
    <row r="91" spans="1:14" x14ac:dyDescent="0.2">
      <c r="A91" s="38"/>
      <c r="B91" s="4" t="s">
        <v>90</v>
      </c>
      <c r="C91" s="4" t="s">
        <v>6</v>
      </c>
      <c r="D91" s="14"/>
      <c r="E91" s="14"/>
      <c r="F91" s="14"/>
      <c r="G91" s="14"/>
      <c r="H91" s="14"/>
      <c r="I91" s="14"/>
      <c r="J91" s="14"/>
      <c r="K91" s="14"/>
      <c r="L91" s="14">
        <v>4000</v>
      </c>
      <c r="M91" s="14"/>
      <c r="N91" s="1">
        <f t="shared" si="8"/>
        <v>4000</v>
      </c>
    </row>
    <row r="92" spans="1:14" x14ac:dyDescent="0.2">
      <c r="A92" s="38" t="s">
        <v>112</v>
      </c>
      <c r="B92" s="4" t="s">
        <v>83</v>
      </c>
      <c r="C92" s="4" t="s">
        <v>6</v>
      </c>
      <c r="D92" s="14"/>
      <c r="E92" s="14"/>
      <c r="F92" s="14"/>
      <c r="G92" s="14"/>
      <c r="H92" s="14"/>
      <c r="I92" s="14"/>
      <c r="J92" s="14">
        <v>10000</v>
      </c>
      <c r="K92" s="14"/>
      <c r="L92" s="14"/>
      <c r="M92" s="14"/>
      <c r="N92" s="1">
        <f t="shared" si="8"/>
        <v>10000</v>
      </c>
    </row>
    <row r="93" spans="1:14" x14ac:dyDescent="0.2">
      <c r="A93" s="38"/>
      <c r="B93" s="4" t="s">
        <v>67</v>
      </c>
      <c r="C93" s="4" t="s">
        <v>6</v>
      </c>
      <c r="D93" s="14">
        <v>56550</v>
      </c>
      <c r="E93" s="14"/>
      <c r="F93" s="14"/>
      <c r="G93" s="14"/>
      <c r="H93" s="14"/>
      <c r="I93" s="14"/>
      <c r="J93" s="14"/>
      <c r="K93" s="14"/>
      <c r="L93" s="14"/>
      <c r="M93" s="14"/>
      <c r="N93" s="1">
        <f t="shared" si="8"/>
        <v>56550</v>
      </c>
    </row>
    <row r="94" spans="1:14" x14ac:dyDescent="0.2">
      <c r="A94" s="39"/>
      <c r="B94" s="5" t="s">
        <v>137</v>
      </c>
      <c r="C94" s="4" t="s">
        <v>6</v>
      </c>
      <c r="D94" s="1">
        <v>50000</v>
      </c>
      <c r="E94" s="1"/>
      <c r="F94" s="1"/>
      <c r="G94" s="1"/>
      <c r="H94" s="1"/>
      <c r="I94" s="1"/>
      <c r="J94" s="1"/>
      <c r="K94" s="1"/>
      <c r="L94" s="1"/>
      <c r="M94" s="1"/>
      <c r="N94" s="1">
        <f t="shared" si="8"/>
        <v>50000</v>
      </c>
    </row>
    <row r="95" spans="1:14" x14ac:dyDescent="0.2">
      <c r="A95" s="38" t="s">
        <v>114</v>
      </c>
      <c r="B95" s="23" t="s">
        <v>64</v>
      </c>
      <c r="C95" s="4" t="s">
        <v>6</v>
      </c>
      <c r="D95" s="14">
        <v>71500</v>
      </c>
      <c r="E95" s="14"/>
      <c r="F95" s="14"/>
      <c r="G95" s="14"/>
      <c r="H95" s="14"/>
      <c r="I95" s="14"/>
      <c r="J95" s="14"/>
      <c r="K95" s="14"/>
      <c r="L95" s="14"/>
      <c r="M95" s="14"/>
      <c r="N95" s="1">
        <f t="shared" si="8"/>
        <v>71500</v>
      </c>
    </row>
    <row r="96" spans="1:14" x14ac:dyDescent="0.2">
      <c r="A96" s="38"/>
      <c r="B96" s="4" t="s">
        <v>66</v>
      </c>
      <c r="C96" s="4" t="s">
        <v>6</v>
      </c>
      <c r="D96" s="14"/>
      <c r="E96" s="14">
        <v>9100</v>
      </c>
      <c r="F96" s="14"/>
      <c r="G96" s="14"/>
      <c r="H96" s="14"/>
      <c r="I96" s="14"/>
      <c r="J96" s="14"/>
      <c r="K96" s="14"/>
      <c r="L96" s="14"/>
      <c r="M96" s="14"/>
      <c r="N96" s="1">
        <f t="shared" si="8"/>
        <v>9100</v>
      </c>
    </row>
    <row r="97" spans="1:16" x14ac:dyDescent="0.2">
      <c r="A97" s="38"/>
      <c r="B97" s="4" t="s">
        <v>207</v>
      </c>
      <c r="C97" s="4" t="s">
        <v>6</v>
      </c>
      <c r="D97" s="14">
        <v>2800</v>
      </c>
      <c r="E97" s="14"/>
      <c r="F97" s="14"/>
      <c r="G97" s="14"/>
      <c r="H97" s="14"/>
      <c r="I97" s="14"/>
      <c r="J97" s="14"/>
      <c r="K97" s="14"/>
      <c r="L97" s="14"/>
      <c r="M97" s="14"/>
      <c r="N97" s="1">
        <f t="shared" si="8"/>
        <v>2800</v>
      </c>
    </row>
    <row r="98" spans="1:16" x14ac:dyDescent="0.2">
      <c r="A98" s="38" t="s">
        <v>113</v>
      </c>
      <c r="B98" s="24" t="s">
        <v>68</v>
      </c>
      <c r="C98" s="4" t="s">
        <v>6</v>
      </c>
      <c r="D98" s="14">
        <v>75400</v>
      </c>
      <c r="E98" s="14"/>
      <c r="F98" s="14"/>
      <c r="G98" s="14"/>
      <c r="H98" s="14"/>
      <c r="I98" s="14"/>
      <c r="J98" s="14"/>
      <c r="K98" s="14"/>
      <c r="L98" s="14"/>
      <c r="M98" s="14"/>
      <c r="N98" s="1">
        <f t="shared" si="8"/>
        <v>75400</v>
      </c>
    </row>
    <row r="99" spans="1:16" x14ac:dyDescent="0.2">
      <c r="A99" s="38"/>
      <c r="B99" s="4" t="s">
        <v>70</v>
      </c>
      <c r="C99" s="4" t="s">
        <v>6</v>
      </c>
      <c r="D99" s="14"/>
      <c r="E99" s="14">
        <v>87100</v>
      </c>
      <c r="F99" s="14"/>
      <c r="G99" s="14"/>
      <c r="H99" s="14"/>
      <c r="I99" s="14"/>
      <c r="J99" s="14"/>
      <c r="K99" s="14"/>
      <c r="L99" s="14"/>
      <c r="M99" s="14"/>
      <c r="N99" s="1">
        <f t="shared" si="8"/>
        <v>87100</v>
      </c>
    </row>
    <row r="100" spans="1:16" x14ac:dyDescent="0.2">
      <c r="A100" s="39"/>
      <c r="B100" s="5" t="s">
        <v>235</v>
      </c>
      <c r="C100" s="4" t="s">
        <v>6</v>
      </c>
      <c r="D100" s="26">
        <v>21300</v>
      </c>
      <c r="E100" s="26">
        <v>500</v>
      </c>
      <c r="F100" s="26">
        <v>500</v>
      </c>
      <c r="G100" s="26">
        <v>500</v>
      </c>
      <c r="H100" s="26">
        <v>500</v>
      </c>
      <c r="I100" s="26">
        <v>500</v>
      </c>
      <c r="J100" s="26">
        <v>500</v>
      </c>
      <c r="K100" s="26">
        <v>500</v>
      </c>
      <c r="L100" s="26">
        <v>500</v>
      </c>
      <c r="M100" s="26">
        <v>500</v>
      </c>
      <c r="N100" s="1">
        <f>SUM(D100:M100)</f>
        <v>25800</v>
      </c>
    </row>
    <row r="101" spans="1:16" x14ac:dyDescent="0.2">
      <c r="A101" s="39"/>
      <c r="B101" s="5" t="s">
        <v>173</v>
      </c>
      <c r="C101" s="4" t="s">
        <v>6</v>
      </c>
      <c r="D101" s="26">
        <v>10000</v>
      </c>
      <c r="E101" s="26">
        <v>5000</v>
      </c>
      <c r="F101" s="26"/>
      <c r="G101" s="26"/>
      <c r="H101" s="26"/>
      <c r="I101" s="26"/>
      <c r="J101" s="26"/>
      <c r="K101" s="26"/>
      <c r="L101" s="26"/>
      <c r="M101" s="26"/>
      <c r="N101" s="1">
        <f t="shared" si="8"/>
        <v>15000</v>
      </c>
    </row>
    <row r="102" spans="1:16" x14ac:dyDescent="0.2">
      <c r="A102" s="38"/>
      <c r="B102" s="4" t="s">
        <v>84</v>
      </c>
      <c r="C102" s="4" t="s">
        <v>6</v>
      </c>
      <c r="D102" s="14"/>
      <c r="E102" s="14"/>
      <c r="F102" s="14"/>
      <c r="G102" s="14"/>
      <c r="H102" s="14"/>
      <c r="I102" s="14"/>
      <c r="J102" s="14">
        <v>35000</v>
      </c>
      <c r="K102" s="14"/>
      <c r="L102" s="14"/>
      <c r="M102" s="14"/>
      <c r="N102" s="1">
        <f t="shared" si="8"/>
        <v>35000</v>
      </c>
    </row>
    <row r="103" spans="1:16" x14ac:dyDescent="0.2">
      <c r="A103" s="38"/>
      <c r="B103" s="4" t="s">
        <v>95</v>
      </c>
      <c r="C103" s="4" t="s">
        <v>6</v>
      </c>
      <c r="D103" s="14"/>
      <c r="E103" s="14"/>
      <c r="F103" s="14"/>
      <c r="G103" s="14"/>
      <c r="H103" s="14"/>
      <c r="I103" s="14"/>
      <c r="J103" s="14">
        <v>6000</v>
      </c>
      <c r="K103" s="14"/>
      <c r="L103" s="14"/>
      <c r="M103" s="14"/>
      <c r="N103" s="1">
        <f t="shared" si="8"/>
        <v>6000</v>
      </c>
    </row>
    <row r="104" spans="1:16" x14ac:dyDescent="0.2">
      <c r="A104" s="38"/>
      <c r="B104" s="4" t="s">
        <v>103</v>
      </c>
      <c r="C104" s="4" t="s">
        <v>6</v>
      </c>
      <c r="D104" s="14"/>
      <c r="E104" s="14"/>
      <c r="F104" s="14"/>
      <c r="G104" s="14">
        <v>50000</v>
      </c>
      <c r="H104" s="14"/>
      <c r="I104" s="14"/>
      <c r="J104" s="14"/>
      <c r="K104" s="14"/>
      <c r="L104" s="14"/>
      <c r="M104" s="14"/>
      <c r="N104" s="1">
        <f t="shared" si="8"/>
        <v>50000</v>
      </c>
    </row>
    <row r="105" spans="1:16" x14ac:dyDescent="0.2">
      <c r="A105" s="38"/>
      <c r="B105" s="4" t="s">
        <v>101</v>
      </c>
      <c r="C105" s="4" t="s">
        <v>6</v>
      </c>
      <c r="D105" s="14"/>
      <c r="E105" s="14"/>
      <c r="F105" s="14"/>
      <c r="G105" s="14"/>
      <c r="H105" s="14"/>
      <c r="I105" s="14">
        <v>20000</v>
      </c>
      <c r="J105" s="14"/>
      <c r="K105" s="14"/>
      <c r="L105" s="14"/>
      <c r="M105" s="14"/>
      <c r="N105" s="1">
        <f t="shared" si="8"/>
        <v>20000</v>
      </c>
    </row>
    <row r="106" spans="1:16" x14ac:dyDescent="0.2">
      <c r="A106" s="38"/>
      <c r="B106" s="4" t="s">
        <v>102</v>
      </c>
      <c r="C106" s="4" t="s">
        <v>6</v>
      </c>
      <c r="D106" s="14"/>
      <c r="E106" s="14"/>
      <c r="F106" s="14"/>
      <c r="G106" s="14"/>
      <c r="H106" s="14"/>
      <c r="I106" s="14">
        <v>20000</v>
      </c>
      <c r="J106" s="14"/>
      <c r="K106" s="14"/>
      <c r="L106" s="14"/>
      <c r="M106" s="14"/>
      <c r="N106" s="1">
        <f t="shared" si="8"/>
        <v>20000</v>
      </c>
    </row>
    <row r="107" spans="1:16" x14ac:dyDescent="0.2">
      <c r="A107" s="39"/>
      <c r="B107" s="5" t="s">
        <v>184</v>
      </c>
      <c r="C107" s="4" t="s">
        <v>6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1">
        <f t="shared" si="8"/>
        <v>0</v>
      </c>
    </row>
    <row r="108" spans="1:16" x14ac:dyDescent="0.2">
      <c r="A108" s="38"/>
      <c r="B108" s="4" t="s">
        <v>169</v>
      </c>
      <c r="C108" s="4" t="s">
        <v>6</v>
      </c>
      <c r="D108" s="14"/>
      <c r="E108" s="14"/>
      <c r="F108" s="14"/>
      <c r="G108" s="14">
        <v>20000</v>
      </c>
      <c r="H108" s="14"/>
      <c r="I108" s="14"/>
      <c r="J108" s="14"/>
      <c r="K108" s="14"/>
      <c r="L108" s="14"/>
      <c r="M108" s="14"/>
      <c r="N108" s="1">
        <f t="shared" si="8"/>
        <v>20000</v>
      </c>
    </row>
    <row r="109" spans="1:16" x14ac:dyDescent="0.2">
      <c r="A109" s="39"/>
      <c r="B109" s="23" t="s">
        <v>78</v>
      </c>
      <c r="C109" s="6" t="s">
        <v>6</v>
      </c>
      <c r="D109" s="22"/>
      <c r="E109" s="19"/>
      <c r="F109" s="3"/>
      <c r="G109" s="3">
        <v>94000</v>
      </c>
      <c r="H109" s="3"/>
      <c r="I109" s="3"/>
      <c r="J109" s="3"/>
      <c r="K109" s="3"/>
      <c r="L109" s="3"/>
      <c r="M109" s="3"/>
      <c r="N109" s="1">
        <f t="shared" si="8"/>
        <v>94000</v>
      </c>
      <c r="P109" s="1"/>
    </row>
    <row r="110" spans="1:16" x14ac:dyDescent="0.2">
      <c r="A110" s="38" t="s">
        <v>127</v>
      </c>
      <c r="B110" s="4" t="s">
        <v>80</v>
      </c>
      <c r="C110" s="4" t="s">
        <v>6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>
        <v>54000</v>
      </c>
      <c r="N110" s="1">
        <f t="shared" si="8"/>
        <v>54000</v>
      </c>
    </row>
    <row r="111" spans="1:16" x14ac:dyDescent="0.2">
      <c r="A111" s="39"/>
      <c r="B111" s="4" t="s">
        <v>25</v>
      </c>
      <c r="C111" s="6" t="s">
        <v>6</v>
      </c>
      <c r="E111" s="14">
        <v>40000</v>
      </c>
      <c r="F111" s="14">
        <v>40000</v>
      </c>
      <c r="G111" s="14"/>
      <c r="H111" s="14"/>
      <c r="I111" s="14"/>
      <c r="J111" s="14"/>
      <c r="K111" s="14"/>
      <c r="L111" s="14"/>
      <c r="M111" s="14"/>
      <c r="N111" s="1">
        <f t="shared" si="8"/>
        <v>80000</v>
      </c>
    </row>
    <row r="112" spans="1:16" x14ac:dyDescent="0.2">
      <c r="A112" s="38"/>
      <c r="B112" s="4" t="s">
        <v>81</v>
      </c>
      <c r="C112" s="4" t="s">
        <v>6</v>
      </c>
      <c r="D112" s="14"/>
      <c r="E112" s="14"/>
      <c r="F112" s="14"/>
      <c r="G112" s="14"/>
      <c r="H112" s="14">
        <v>50000</v>
      </c>
      <c r="I112" s="14"/>
      <c r="J112" s="14"/>
      <c r="K112" s="14"/>
      <c r="L112" s="14"/>
      <c r="M112" s="14"/>
      <c r="N112" s="1">
        <f t="shared" si="8"/>
        <v>50000</v>
      </c>
    </row>
    <row r="113" spans="1:14" x14ac:dyDescent="0.2">
      <c r="A113" s="38"/>
      <c r="B113" s="4" t="s">
        <v>104</v>
      </c>
      <c r="C113" s="4" t="s">
        <v>6</v>
      </c>
      <c r="D113" s="14"/>
      <c r="E113" s="14"/>
      <c r="F113" s="14"/>
      <c r="G113" s="14">
        <v>50000</v>
      </c>
      <c r="H113" s="14">
        <v>50000</v>
      </c>
      <c r="I113" s="14">
        <v>50000</v>
      </c>
      <c r="J113" s="14"/>
      <c r="K113" s="14"/>
      <c r="L113" s="14"/>
      <c r="M113" s="14"/>
      <c r="N113" s="1">
        <f t="shared" si="8"/>
        <v>150000</v>
      </c>
    </row>
    <row r="114" spans="1:14" x14ac:dyDescent="0.2">
      <c r="A114" s="38"/>
      <c r="B114" s="4" t="s">
        <v>110</v>
      </c>
      <c r="C114" s="4" t="s">
        <v>6</v>
      </c>
      <c r="D114" s="14"/>
      <c r="E114" s="14"/>
      <c r="F114" s="14"/>
      <c r="G114" s="14">
        <v>10000</v>
      </c>
      <c r="H114" s="14">
        <v>10000</v>
      </c>
      <c r="I114" s="14">
        <v>10000</v>
      </c>
      <c r="J114" s="14">
        <v>10000</v>
      </c>
      <c r="K114" s="14">
        <v>10000</v>
      </c>
      <c r="L114" s="14"/>
      <c r="M114" s="14"/>
      <c r="N114" s="1">
        <f t="shared" si="8"/>
        <v>50000</v>
      </c>
    </row>
    <row r="115" spans="1:14" x14ac:dyDescent="0.2">
      <c r="A115" s="38"/>
      <c r="B115" s="4" t="s">
        <v>106</v>
      </c>
      <c r="C115" s="4" t="s">
        <v>6</v>
      </c>
      <c r="D115" s="14"/>
      <c r="E115" s="14"/>
      <c r="F115" s="14"/>
      <c r="G115" s="14"/>
      <c r="H115" s="14"/>
      <c r="I115" s="14">
        <v>30000</v>
      </c>
      <c r="J115" s="14">
        <v>30000</v>
      </c>
      <c r="K115" s="14"/>
      <c r="L115" s="14"/>
      <c r="M115" s="14"/>
      <c r="N115" s="1">
        <f t="shared" si="8"/>
        <v>60000</v>
      </c>
    </row>
    <row r="116" spans="1:14" x14ac:dyDescent="0.2">
      <c r="A116" s="38"/>
      <c r="B116" s="4" t="s">
        <v>96</v>
      </c>
      <c r="C116" s="4" t="s">
        <v>6</v>
      </c>
      <c r="D116" s="14"/>
      <c r="E116" s="14"/>
      <c r="F116" s="14"/>
      <c r="G116" s="14"/>
      <c r="H116" s="14">
        <v>7500</v>
      </c>
      <c r="I116" s="14"/>
      <c r="J116" s="14"/>
      <c r="K116" s="14"/>
      <c r="L116" s="14"/>
      <c r="M116" s="14"/>
      <c r="N116" s="1">
        <f t="shared" si="8"/>
        <v>7500</v>
      </c>
    </row>
    <row r="117" spans="1:14" x14ac:dyDescent="0.2">
      <c r="A117" s="38"/>
      <c r="B117" s="4" t="s">
        <v>99</v>
      </c>
      <c r="C117" s="4" t="s">
        <v>6</v>
      </c>
      <c r="D117" s="14"/>
      <c r="E117" s="14"/>
      <c r="F117" s="14"/>
      <c r="G117" s="14"/>
      <c r="H117" s="14">
        <v>30000</v>
      </c>
      <c r="I117" s="14"/>
      <c r="J117" s="14"/>
      <c r="K117" s="14"/>
      <c r="L117" s="14"/>
      <c r="M117" s="14"/>
      <c r="N117" s="1">
        <f t="shared" si="8"/>
        <v>30000</v>
      </c>
    </row>
    <row r="118" spans="1:14" x14ac:dyDescent="0.2">
      <c r="A118" s="38"/>
      <c r="B118" s="4" t="s">
        <v>107</v>
      </c>
      <c r="C118" s="4" t="s">
        <v>6</v>
      </c>
      <c r="D118" s="14"/>
      <c r="E118" s="14"/>
      <c r="F118" s="14">
        <v>10000</v>
      </c>
      <c r="G118" s="14"/>
      <c r="H118" s="14"/>
      <c r="I118" s="14"/>
      <c r="J118" s="14"/>
      <c r="K118" s="14"/>
      <c r="L118" s="14"/>
      <c r="M118" s="14"/>
      <c r="N118" s="1">
        <f t="shared" si="8"/>
        <v>10000</v>
      </c>
    </row>
    <row r="119" spans="1:14" x14ac:dyDescent="0.2">
      <c r="A119" s="38"/>
      <c r="B119" s="4" t="s">
        <v>162</v>
      </c>
      <c r="C119" s="4" t="s">
        <v>6</v>
      </c>
      <c r="D119" s="14"/>
      <c r="E119" s="14"/>
      <c r="F119" s="14">
        <v>7500</v>
      </c>
      <c r="G119" s="14"/>
      <c r="H119" s="14"/>
      <c r="I119" s="14"/>
      <c r="J119" s="14"/>
      <c r="K119" s="14"/>
      <c r="L119" s="14"/>
      <c r="M119" s="14"/>
      <c r="N119" s="1">
        <f t="shared" si="8"/>
        <v>7500</v>
      </c>
    </row>
    <row r="120" spans="1:14" x14ac:dyDescent="0.2">
      <c r="A120" s="38"/>
      <c r="B120" s="4" t="s">
        <v>91</v>
      </c>
      <c r="C120" s="4" t="s">
        <v>6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15000</v>
      </c>
      <c r="N120" s="1">
        <f t="shared" si="8"/>
        <v>15000</v>
      </c>
    </row>
    <row r="121" spans="1:14" x14ac:dyDescent="0.2">
      <c r="A121" s="38"/>
      <c r="B121" s="4" t="s">
        <v>100</v>
      </c>
      <c r="C121" s="4" t="s">
        <v>6</v>
      </c>
      <c r="D121" s="14"/>
      <c r="E121" s="14"/>
      <c r="F121" s="14"/>
      <c r="G121" s="14"/>
      <c r="H121" s="14">
        <v>8000</v>
      </c>
      <c r="I121" s="14"/>
      <c r="J121" s="14"/>
      <c r="K121" s="14"/>
      <c r="L121" s="14"/>
      <c r="M121" s="14"/>
      <c r="N121" s="1">
        <f t="shared" si="8"/>
        <v>8000</v>
      </c>
    </row>
    <row r="122" spans="1:14" x14ac:dyDescent="0.2">
      <c r="A122" s="38"/>
      <c r="B122" s="4" t="s">
        <v>171</v>
      </c>
      <c r="C122" s="4" t="s">
        <v>6</v>
      </c>
      <c r="D122" s="14"/>
      <c r="E122" s="14"/>
      <c r="F122" s="14"/>
      <c r="G122" s="14">
        <v>20000</v>
      </c>
      <c r="H122" s="14">
        <v>20000</v>
      </c>
      <c r="I122" s="14">
        <v>20000</v>
      </c>
      <c r="J122" s="14"/>
      <c r="K122" s="14"/>
      <c r="L122" s="14"/>
      <c r="M122" s="14"/>
      <c r="N122" s="1">
        <f t="shared" si="8"/>
        <v>60000</v>
      </c>
    </row>
    <row r="123" spans="1:14" x14ac:dyDescent="0.2">
      <c r="A123" s="39"/>
      <c r="B123" s="5" t="s">
        <v>181</v>
      </c>
      <c r="C123" s="4" t="s">
        <v>6</v>
      </c>
      <c r="D123" s="26">
        <v>3500</v>
      </c>
      <c r="E123" s="26">
        <v>3500</v>
      </c>
      <c r="F123" s="26">
        <v>3500</v>
      </c>
      <c r="G123" s="26">
        <v>3500</v>
      </c>
      <c r="H123" s="26">
        <v>3500</v>
      </c>
      <c r="I123" s="26">
        <v>3500</v>
      </c>
      <c r="J123" s="26">
        <v>3500</v>
      </c>
      <c r="K123" s="26">
        <v>3500</v>
      </c>
      <c r="L123" s="26">
        <v>3500</v>
      </c>
      <c r="M123" s="26">
        <v>3500</v>
      </c>
      <c r="N123" s="26">
        <f t="shared" ref="N123:N124" si="9">SUM(D123:M123)</f>
        <v>35000</v>
      </c>
    </row>
    <row r="124" spans="1:14" x14ac:dyDescent="0.2">
      <c r="A124" s="39"/>
      <c r="B124" s="5" t="s">
        <v>236</v>
      </c>
      <c r="C124" s="4" t="s">
        <v>6</v>
      </c>
      <c r="D124" s="26">
        <v>20000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>
        <f t="shared" si="9"/>
        <v>20000</v>
      </c>
    </row>
    <row r="125" spans="1:14" x14ac:dyDescent="0.2">
      <c r="A125" s="38" t="s">
        <v>163</v>
      </c>
      <c r="B125" s="4" t="s">
        <v>82</v>
      </c>
      <c r="C125" s="4" t="s">
        <v>6</v>
      </c>
      <c r="D125" s="14"/>
      <c r="E125" s="14"/>
      <c r="F125" s="14"/>
      <c r="G125" s="14"/>
      <c r="H125" s="14"/>
      <c r="I125" s="14">
        <v>65000</v>
      </c>
      <c r="J125" s="14"/>
      <c r="K125" s="14"/>
      <c r="L125" s="14"/>
      <c r="M125" s="14"/>
      <c r="N125" s="1">
        <f t="shared" si="8"/>
        <v>65000</v>
      </c>
    </row>
    <row r="126" spans="1:14" x14ac:dyDescent="0.2">
      <c r="A126" s="38"/>
      <c r="B126" s="4" t="s">
        <v>46</v>
      </c>
      <c r="C126" s="4" t="s">
        <v>6</v>
      </c>
      <c r="D126" s="14"/>
      <c r="E126" s="14">
        <v>40000</v>
      </c>
      <c r="F126" s="14">
        <v>40000</v>
      </c>
      <c r="G126" s="14">
        <v>40000</v>
      </c>
      <c r="H126" s="14">
        <v>30000</v>
      </c>
      <c r="I126" s="14">
        <v>30000</v>
      </c>
      <c r="J126" s="14"/>
      <c r="K126" s="14"/>
      <c r="L126" s="14"/>
      <c r="M126" s="14"/>
      <c r="N126" s="1">
        <f t="shared" si="8"/>
        <v>180000</v>
      </c>
    </row>
    <row r="127" spans="1:14" x14ac:dyDescent="0.2">
      <c r="A127" s="38" t="s">
        <v>115</v>
      </c>
      <c r="B127" s="4"/>
      <c r="C127" s="4" t="s">
        <v>6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">
        <f>SUM(D127:M127)</f>
        <v>0</v>
      </c>
    </row>
    <row r="128" spans="1:14" x14ac:dyDescent="0.2">
      <c r="A128" s="38"/>
      <c r="B128" s="4" t="s">
        <v>228</v>
      </c>
      <c r="C128" s="4" t="s">
        <v>6</v>
      </c>
      <c r="D128" s="14"/>
      <c r="E128" s="14">
        <f>35000+20000+62000</f>
        <v>117000</v>
      </c>
      <c r="F128" s="14"/>
      <c r="G128" s="14"/>
      <c r="H128" s="14">
        <v>30000</v>
      </c>
      <c r="I128" s="14"/>
      <c r="J128" s="14"/>
      <c r="K128" s="14">
        <v>15000</v>
      </c>
      <c r="L128" s="14"/>
      <c r="M128" s="14"/>
      <c r="N128" s="1">
        <f>SUM(D128:M128)</f>
        <v>162000</v>
      </c>
    </row>
    <row r="129" spans="1:16" x14ac:dyDescent="0.2">
      <c r="A129" s="38"/>
      <c r="B129" s="4" t="s">
        <v>105</v>
      </c>
      <c r="C129" s="4" t="s">
        <v>6</v>
      </c>
      <c r="D129" s="14"/>
      <c r="E129" s="14">
        <v>20000</v>
      </c>
      <c r="F129" s="14"/>
      <c r="G129" s="14"/>
      <c r="H129" s="14"/>
      <c r="I129" s="14"/>
      <c r="J129" s="14"/>
      <c r="K129" s="14"/>
      <c r="L129" s="14"/>
      <c r="M129" s="14"/>
      <c r="N129" s="1">
        <f t="shared" si="8"/>
        <v>20000</v>
      </c>
    </row>
    <row r="130" spans="1:16" x14ac:dyDescent="0.2">
      <c r="A130" s="38"/>
      <c r="B130" s="4" t="s">
        <v>65</v>
      </c>
      <c r="C130" s="4" t="s">
        <v>6</v>
      </c>
      <c r="D130" s="14">
        <v>60049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">
        <f t="shared" si="8"/>
        <v>60049</v>
      </c>
    </row>
    <row r="131" spans="1:16" x14ac:dyDescent="0.2">
      <c r="A131" s="38"/>
      <c r="B131" s="4" t="s">
        <v>123</v>
      </c>
      <c r="C131" s="4" t="s">
        <v>6</v>
      </c>
      <c r="D131" s="14"/>
      <c r="E131" s="14">
        <v>3000</v>
      </c>
      <c r="F131" s="14"/>
      <c r="G131" s="14"/>
      <c r="H131" s="14"/>
      <c r="I131" s="14"/>
      <c r="J131" s="14"/>
      <c r="K131" s="14"/>
      <c r="L131" s="14"/>
      <c r="M131" s="14"/>
      <c r="N131" s="1">
        <f t="shared" si="8"/>
        <v>3000</v>
      </c>
    </row>
    <row r="132" spans="1:16" x14ac:dyDescent="0.2">
      <c r="A132" s="38" t="s">
        <v>116</v>
      </c>
      <c r="B132" s="4" t="s">
        <v>98</v>
      </c>
      <c r="C132" s="4" t="s">
        <v>6</v>
      </c>
      <c r="D132" s="14"/>
      <c r="E132" s="14"/>
      <c r="F132" s="14">
        <v>58000</v>
      </c>
      <c r="G132" s="14"/>
      <c r="H132" s="14"/>
      <c r="I132" s="14"/>
      <c r="J132" s="14"/>
      <c r="K132" s="14"/>
      <c r="L132" s="14"/>
      <c r="M132" s="14"/>
      <c r="N132" s="1">
        <f t="shared" si="8"/>
        <v>58000</v>
      </c>
    </row>
    <row r="133" spans="1:16" x14ac:dyDescent="0.2">
      <c r="A133" s="38"/>
      <c r="B133" s="4" t="s">
        <v>79</v>
      </c>
      <c r="C133" s="4" t="s">
        <v>6</v>
      </c>
      <c r="D133" s="14"/>
      <c r="E133" s="14"/>
      <c r="F133" s="14">
        <v>25000</v>
      </c>
      <c r="G133" s="14"/>
      <c r="H133" s="14"/>
      <c r="I133" s="14"/>
      <c r="J133" s="14"/>
      <c r="K133" s="14"/>
      <c r="L133" s="14"/>
      <c r="M133" s="14"/>
      <c r="N133" s="1">
        <f t="shared" si="8"/>
        <v>25000</v>
      </c>
    </row>
    <row r="134" spans="1:16" x14ac:dyDescent="0.2">
      <c r="A134" s="39"/>
      <c r="B134" s="5" t="s">
        <v>143</v>
      </c>
      <c r="C134" s="4" t="s">
        <v>6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1">
        <f t="shared" ref="N134:N135" si="10">SUM(D134:M134)</f>
        <v>0</v>
      </c>
    </row>
    <row r="135" spans="1:16" x14ac:dyDescent="0.2">
      <c r="A135" s="39"/>
      <c r="B135" s="23" t="s">
        <v>97</v>
      </c>
      <c r="C135" s="6" t="s">
        <v>6</v>
      </c>
      <c r="D135" s="22"/>
      <c r="E135" s="19"/>
      <c r="F135" s="3">
        <v>100000</v>
      </c>
      <c r="G135" s="3"/>
      <c r="H135" s="3"/>
      <c r="I135" s="3"/>
      <c r="J135" s="3"/>
      <c r="K135" s="3"/>
      <c r="L135" s="3"/>
      <c r="M135" s="3"/>
      <c r="N135" s="1">
        <f t="shared" si="10"/>
        <v>100000</v>
      </c>
      <c r="P135" s="1"/>
    </row>
    <row r="136" spans="1:16" x14ac:dyDescent="0.2">
      <c r="A136" s="39" t="s">
        <v>177</v>
      </c>
      <c r="B136" s="5" t="s">
        <v>178</v>
      </c>
      <c r="C136" s="4" t="s">
        <v>6</v>
      </c>
      <c r="D136" s="26">
        <v>3000</v>
      </c>
      <c r="E136" s="26">
        <v>3000</v>
      </c>
      <c r="F136" s="26">
        <v>3000</v>
      </c>
      <c r="G136" s="26">
        <v>3000</v>
      </c>
      <c r="H136" s="26">
        <v>3000</v>
      </c>
      <c r="I136" s="26">
        <v>3000</v>
      </c>
      <c r="J136" s="26">
        <v>3000</v>
      </c>
      <c r="K136" s="26">
        <v>3000</v>
      </c>
      <c r="L136" s="26">
        <v>3000</v>
      </c>
      <c r="M136" s="26">
        <v>3000</v>
      </c>
      <c r="N136" s="1">
        <f t="shared" ref="N136" si="11">SUM(D136:M136)</f>
        <v>30000</v>
      </c>
    </row>
    <row r="137" spans="1:16" ht="13.5" thickBot="1" x14ac:dyDescent="0.25">
      <c r="A137" s="69"/>
      <c r="B137" s="70"/>
      <c r="C137" s="71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9">
        <f>SUM(N82:N136)</f>
        <v>2101299</v>
      </c>
    </row>
    <row r="138" spans="1:16" s="2" customFormat="1" ht="13.5" thickBot="1" x14ac:dyDescent="0.25">
      <c r="A138" s="45"/>
      <c r="B138" s="32"/>
      <c r="C138" s="10" t="s">
        <v>12</v>
      </c>
      <c r="D138" s="9">
        <f t="shared" ref="D138:N138" si="12">SUM(D83:D136)</f>
        <v>399099</v>
      </c>
      <c r="E138" s="9">
        <f t="shared" si="12"/>
        <v>328200</v>
      </c>
      <c r="F138" s="9">
        <f t="shared" si="12"/>
        <v>287500</v>
      </c>
      <c r="G138" s="9">
        <f t="shared" si="12"/>
        <v>291000</v>
      </c>
      <c r="H138" s="9">
        <f t="shared" si="12"/>
        <v>242500</v>
      </c>
      <c r="I138" s="9">
        <f t="shared" si="12"/>
        <v>252000</v>
      </c>
      <c r="J138" s="9">
        <f t="shared" si="12"/>
        <v>98000</v>
      </c>
      <c r="K138" s="9">
        <f t="shared" si="12"/>
        <v>48000</v>
      </c>
      <c r="L138" s="9">
        <f t="shared" si="12"/>
        <v>57000</v>
      </c>
      <c r="M138" s="9">
        <f t="shared" si="12"/>
        <v>98000</v>
      </c>
      <c r="N138" s="9">
        <f t="shared" si="12"/>
        <v>2101299</v>
      </c>
    </row>
    <row r="139" spans="1:16" x14ac:dyDescent="0.2">
      <c r="A139" s="57" t="s">
        <v>7</v>
      </c>
      <c r="B139" s="58"/>
      <c r="C139" s="58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</row>
    <row r="140" spans="1:16" s="2" customFormat="1" x14ac:dyDescent="0.2">
      <c r="A140" s="41" t="s">
        <v>164</v>
      </c>
      <c r="B140" s="49"/>
      <c r="C140" s="4" t="s">
        <v>7</v>
      </c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1">
        <f t="shared" ref="N140:N143" si="13">SUM(D140:M140)</f>
        <v>0</v>
      </c>
    </row>
    <row r="141" spans="1:16" s="2" customFormat="1" x14ac:dyDescent="0.2">
      <c r="A141" s="41" t="s">
        <v>112</v>
      </c>
      <c r="B141" s="49"/>
      <c r="C141" s="4" t="s">
        <v>7</v>
      </c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1">
        <f t="shared" si="13"/>
        <v>0</v>
      </c>
    </row>
    <row r="142" spans="1:16" s="2" customFormat="1" x14ac:dyDescent="0.2">
      <c r="A142" s="41" t="s">
        <v>114</v>
      </c>
      <c r="B142" s="49"/>
      <c r="C142" s="4" t="s">
        <v>7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1">
        <f t="shared" si="13"/>
        <v>0</v>
      </c>
    </row>
    <row r="143" spans="1:16" x14ac:dyDescent="0.2">
      <c r="A143" s="38"/>
      <c r="B143" s="4" t="s">
        <v>207</v>
      </c>
      <c r="C143" s="4" t="s">
        <v>7</v>
      </c>
      <c r="D143" s="14">
        <v>3500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">
        <f t="shared" si="13"/>
        <v>3500</v>
      </c>
    </row>
    <row r="144" spans="1:16" x14ac:dyDescent="0.2">
      <c r="A144" s="39" t="s">
        <v>113</v>
      </c>
      <c r="B144" s="5" t="s">
        <v>174</v>
      </c>
      <c r="C144" s="4" t="s">
        <v>7</v>
      </c>
      <c r="D144" s="22"/>
      <c r="E144" s="14"/>
      <c r="F144" s="14">
        <v>35000</v>
      </c>
      <c r="G144" s="14"/>
      <c r="H144" s="14"/>
      <c r="I144" s="14"/>
      <c r="J144" s="14"/>
      <c r="K144" s="14"/>
      <c r="L144" s="14"/>
      <c r="M144" s="14"/>
      <c r="N144" s="1">
        <f>SUM(D144:M144)</f>
        <v>35000</v>
      </c>
    </row>
    <row r="145" spans="1:14" x14ac:dyDescent="0.2">
      <c r="A145" s="39"/>
      <c r="B145" s="5" t="s">
        <v>235</v>
      </c>
      <c r="C145" s="4" t="s">
        <v>7</v>
      </c>
      <c r="D145" s="26">
        <v>19900</v>
      </c>
      <c r="E145" s="26">
        <v>1000</v>
      </c>
      <c r="F145" s="26">
        <v>500</v>
      </c>
      <c r="G145" s="26">
        <v>500</v>
      </c>
      <c r="H145" s="26">
        <v>500</v>
      </c>
      <c r="I145" s="26">
        <v>500</v>
      </c>
      <c r="J145" s="26">
        <v>500</v>
      </c>
      <c r="K145" s="26">
        <v>500</v>
      </c>
      <c r="L145" s="26">
        <v>500</v>
      </c>
      <c r="M145" s="26">
        <v>500</v>
      </c>
      <c r="N145" s="1">
        <f>SUM(D145:M145)</f>
        <v>24900</v>
      </c>
    </row>
    <row r="146" spans="1:14" x14ac:dyDescent="0.2">
      <c r="A146" s="39"/>
      <c r="B146" s="5" t="s">
        <v>182</v>
      </c>
      <c r="C146" s="4" t="s">
        <v>7</v>
      </c>
      <c r="D146" s="26">
        <v>3000</v>
      </c>
      <c r="E146" s="26">
        <v>2000</v>
      </c>
      <c r="F146" s="26">
        <v>1000</v>
      </c>
      <c r="G146" s="26">
        <v>1000</v>
      </c>
      <c r="H146" s="26">
        <v>1000</v>
      </c>
      <c r="I146" s="26">
        <v>1000</v>
      </c>
      <c r="J146" s="26">
        <v>1000</v>
      </c>
      <c r="K146" s="26">
        <v>1000</v>
      </c>
      <c r="L146" s="26">
        <v>1000</v>
      </c>
      <c r="M146" s="26">
        <v>1000</v>
      </c>
      <c r="N146" s="1">
        <f t="shared" ref="N146:N150" si="14">SUM(D146:M146)</f>
        <v>13000</v>
      </c>
    </row>
    <row r="147" spans="1:14" x14ac:dyDescent="0.2">
      <c r="A147" s="39"/>
      <c r="B147" s="5" t="s">
        <v>204</v>
      </c>
      <c r="C147" s="4" t="s">
        <v>7</v>
      </c>
      <c r="D147" s="26">
        <v>5000</v>
      </c>
      <c r="E147" s="26"/>
      <c r="F147" s="26">
        <v>5000</v>
      </c>
      <c r="G147" s="26"/>
      <c r="H147" s="26">
        <v>5000</v>
      </c>
      <c r="I147" s="26"/>
      <c r="J147" s="26"/>
      <c r="K147" s="26"/>
      <c r="L147" s="26"/>
      <c r="M147" s="26"/>
      <c r="N147" s="1">
        <f t="shared" si="14"/>
        <v>15000</v>
      </c>
    </row>
    <row r="148" spans="1:14" x14ac:dyDescent="0.2">
      <c r="A148" s="39"/>
      <c r="B148" s="5" t="s">
        <v>184</v>
      </c>
      <c r="C148" s="4" t="s">
        <v>7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1">
        <f t="shared" si="14"/>
        <v>0</v>
      </c>
    </row>
    <row r="149" spans="1:14" x14ac:dyDescent="0.2">
      <c r="A149" s="39"/>
      <c r="B149" s="5" t="s">
        <v>245</v>
      </c>
      <c r="C149" s="4" t="s">
        <v>7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1"/>
    </row>
    <row r="150" spans="1:14" x14ac:dyDescent="0.2">
      <c r="A150" s="39"/>
      <c r="B150" s="5" t="s">
        <v>205</v>
      </c>
      <c r="C150" s="4" t="s">
        <v>7</v>
      </c>
      <c r="D150" s="26">
        <v>500</v>
      </c>
      <c r="E150" s="26">
        <v>500</v>
      </c>
      <c r="F150" s="26">
        <v>500</v>
      </c>
      <c r="G150" s="26">
        <v>500</v>
      </c>
      <c r="H150" s="26">
        <v>500</v>
      </c>
      <c r="I150" s="26">
        <v>500</v>
      </c>
      <c r="J150" s="26">
        <v>500</v>
      </c>
      <c r="K150" s="26">
        <v>500</v>
      </c>
      <c r="L150" s="26">
        <v>500</v>
      </c>
      <c r="M150" s="26">
        <v>500</v>
      </c>
      <c r="N150" s="1">
        <f t="shared" si="14"/>
        <v>5000</v>
      </c>
    </row>
    <row r="151" spans="1:14" x14ac:dyDescent="0.2">
      <c r="A151" s="38" t="s">
        <v>127</v>
      </c>
      <c r="B151" s="4" t="s">
        <v>24</v>
      </c>
      <c r="C151" s="4" t="s">
        <v>7</v>
      </c>
      <c r="D151" s="14"/>
      <c r="G151" s="14">
        <v>36000</v>
      </c>
      <c r="H151" s="14">
        <v>43000</v>
      </c>
      <c r="I151" s="14"/>
      <c r="J151" s="14"/>
      <c r="K151" s="14"/>
      <c r="L151" s="14"/>
      <c r="M151" s="14"/>
      <c r="N151" s="1">
        <f t="shared" ref="N151:N162" si="15">SUM(D151:M151)</f>
        <v>79000</v>
      </c>
    </row>
    <row r="152" spans="1:14" x14ac:dyDescent="0.2">
      <c r="A152" s="38"/>
      <c r="B152" s="4" t="s">
        <v>20</v>
      </c>
      <c r="C152" s="4" t="s">
        <v>7</v>
      </c>
      <c r="D152" s="14">
        <v>100000</v>
      </c>
      <c r="E152" s="14">
        <v>100000</v>
      </c>
      <c r="F152" s="14">
        <v>100000</v>
      </c>
      <c r="G152" s="14"/>
      <c r="H152" s="14"/>
      <c r="I152" s="14"/>
      <c r="J152" s="14"/>
      <c r="K152" s="14"/>
      <c r="L152" s="14"/>
      <c r="M152" s="14"/>
      <c r="N152" s="1">
        <f t="shared" si="15"/>
        <v>300000</v>
      </c>
    </row>
    <row r="153" spans="1:14" x14ac:dyDescent="0.2">
      <c r="A153" s="38"/>
      <c r="B153" s="4" t="s">
        <v>43</v>
      </c>
      <c r="C153" s="4" t="s">
        <v>7</v>
      </c>
      <c r="D153" s="14"/>
      <c r="E153" s="14"/>
      <c r="F153" s="14">
        <v>35985</v>
      </c>
      <c r="G153" s="14"/>
      <c r="H153" s="14"/>
      <c r="I153" s="14"/>
      <c r="J153" s="14"/>
      <c r="K153" s="14"/>
      <c r="L153" s="14"/>
      <c r="M153" s="14"/>
      <c r="N153" s="1">
        <f t="shared" si="15"/>
        <v>35985</v>
      </c>
    </row>
    <row r="154" spans="1:14" x14ac:dyDescent="0.2">
      <c r="A154" s="39"/>
      <c r="B154" s="5" t="s">
        <v>181</v>
      </c>
      <c r="C154" s="4" t="s">
        <v>7</v>
      </c>
      <c r="D154" s="26">
        <v>4000</v>
      </c>
      <c r="E154" s="26">
        <v>4000</v>
      </c>
      <c r="F154" s="26">
        <v>4000</v>
      </c>
      <c r="G154" s="26">
        <v>4000</v>
      </c>
      <c r="H154" s="26">
        <v>4000</v>
      </c>
      <c r="I154" s="26">
        <v>4000</v>
      </c>
      <c r="J154" s="26">
        <v>4000</v>
      </c>
      <c r="K154" s="26">
        <v>4000</v>
      </c>
      <c r="L154" s="26">
        <v>4000</v>
      </c>
      <c r="M154" s="26">
        <v>4000</v>
      </c>
      <c r="N154" s="1">
        <f t="shared" si="15"/>
        <v>40000</v>
      </c>
    </row>
    <row r="155" spans="1:14" x14ac:dyDescent="0.2">
      <c r="A155" s="38" t="s">
        <v>166</v>
      </c>
      <c r="B155" s="4"/>
      <c r="C155" s="4" t="s">
        <v>7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">
        <f t="shared" si="15"/>
        <v>0</v>
      </c>
    </row>
    <row r="156" spans="1:14" x14ac:dyDescent="0.2">
      <c r="A156" s="38" t="s">
        <v>115</v>
      </c>
      <c r="B156" s="4" t="s">
        <v>233</v>
      </c>
      <c r="C156" s="4" t="s">
        <v>7</v>
      </c>
      <c r="D156" s="14">
        <v>117000</v>
      </c>
      <c r="E156" s="68">
        <v>145000</v>
      </c>
      <c r="F156" s="14"/>
      <c r="G156" s="14"/>
      <c r="H156" s="14">
        <v>56000</v>
      </c>
      <c r="I156" s="14"/>
      <c r="J156" s="14"/>
      <c r="K156" s="14"/>
      <c r="L156" s="14"/>
      <c r="M156" s="14"/>
      <c r="N156" s="1">
        <f t="shared" si="15"/>
        <v>318000</v>
      </c>
    </row>
    <row r="157" spans="1:14" x14ac:dyDescent="0.2">
      <c r="A157" s="38"/>
      <c r="B157" s="4" t="s">
        <v>44</v>
      </c>
      <c r="C157" s="4" t="s">
        <v>7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>
        <v>55000</v>
      </c>
      <c r="N157" s="1">
        <f t="shared" si="15"/>
        <v>55000</v>
      </c>
    </row>
    <row r="158" spans="1:14" x14ac:dyDescent="0.2">
      <c r="A158" s="38"/>
      <c r="B158" s="4" t="s">
        <v>180</v>
      </c>
      <c r="C158" s="4" t="s">
        <v>7</v>
      </c>
      <c r="D158" s="14">
        <v>1000</v>
      </c>
      <c r="E158" s="14">
        <v>1000</v>
      </c>
      <c r="F158" s="14">
        <v>1000</v>
      </c>
      <c r="G158" s="14">
        <v>1000</v>
      </c>
      <c r="H158" s="14">
        <v>1000</v>
      </c>
      <c r="I158" s="14">
        <v>1000</v>
      </c>
      <c r="J158" s="14">
        <v>1000</v>
      </c>
      <c r="K158" s="14">
        <v>1000</v>
      </c>
      <c r="L158" s="14">
        <v>1000</v>
      </c>
      <c r="M158" s="14">
        <v>1000</v>
      </c>
      <c r="N158" s="1">
        <f t="shared" si="15"/>
        <v>10000</v>
      </c>
    </row>
    <row r="159" spans="1:14" x14ac:dyDescent="0.2">
      <c r="A159" s="38" t="s">
        <v>116</v>
      </c>
      <c r="B159" s="23"/>
      <c r="C159" s="4" t="s">
        <v>7</v>
      </c>
      <c r="D159" s="14"/>
      <c r="E159" s="14"/>
      <c r="F159" s="14"/>
      <c r="G159" s="14">
        <v>0</v>
      </c>
      <c r="H159" s="14">
        <v>0</v>
      </c>
      <c r="I159" s="14"/>
      <c r="J159" s="14"/>
      <c r="K159" s="14"/>
      <c r="L159" s="14"/>
      <c r="M159" s="14"/>
      <c r="N159" s="1">
        <f t="shared" si="15"/>
        <v>0</v>
      </c>
    </row>
    <row r="160" spans="1:14" x14ac:dyDescent="0.2">
      <c r="A160" s="38"/>
      <c r="B160" s="23" t="s">
        <v>240</v>
      </c>
      <c r="C160" s="4" t="s">
        <v>7</v>
      </c>
      <c r="D160" s="14">
        <v>3500</v>
      </c>
      <c r="E160" s="14"/>
      <c r="F160" s="14">
        <v>3500</v>
      </c>
      <c r="G160" s="14"/>
      <c r="H160" s="14">
        <v>3500</v>
      </c>
      <c r="I160" s="14"/>
      <c r="J160" s="14">
        <v>3500</v>
      </c>
      <c r="K160" s="14"/>
      <c r="L160" s="14">
        <v>3500</v>
      </c>
      <c r="M160" s="14"/>
      <c r="N160" s="1">
        <f t="shared" si="15"/>
        <v>17500</v>
      </c>
    </row>
    <row r="161" spans="1:14" x14ac:dyDescent="0.2">
      <c r="A161" s="38"/>
      <c r="B161" s="23" t="s">
        <v>239</v>
      </c>
      <c r="C161" s="4" t="s">
        <v>7</v>
      </c>
      <c r="D161" s="14">
        <v>6200</v>
      </c>
      <c r="E161" s="14"/>
      <c r="F161" s="14">
        <v>6200</v>
      </c>
      <c r="G161" s="14"/>
      <c r="H161" s="14">
        <v>6200</v>
      </c>
      <c r="I161" s="14"/>
      <c r="J161" s="14">
        <v>6200</v>
      </c>
      <c r="K161" s="14"/>
      <c r="L161" s="14">
        <v>6200</v>
      </c>
      <c r="M161" s="14"/>
      <c r="N161" s="1">
        <f t="shared" si="15"/>
        <v>31000</v>
      </c>
    </row>
    <row r="162" spans="1:14" x14ac:dyDescent="0.2">
      <c r="A162" s="39" t="s">
        <v>177</v>
      </c>
      <c r="B162" s="5" t="s">
        <v>178</v>
      </c>
      <c r="C162" s="4" t="s">
        <v>7</v>
      </c>
      <c r="D162" s="26">
        <v>3000</v>
      </c>
      <c r="E162" s="26">
        <v>3000</v>
      </c>
      <c r="F162" s="26">
        <v>3000</v>
      </c>
      <c r="G162" s="26">
        <v>3000</v>
      </c>
      <c r="H162" s="26">
        <v>3000</v>
      </c>
      <c r="I162" s="26">
        <v>3000</v>
      </c>
      <c r="J162" s="26">
        <v>3000</v>
      </c>
      <c r="K162" s="26">
        <v>3000</v>
      </c>
      <c r="L162" s="26">
        <v>3000</v>
      </c>
      <c r="M162" s="26">
        <v>3000</v>
      </c>
      <c r="N162" s="1">
        <f t="shared" si="15"/>
        <v>30000</v>
      </c>
    </row>
    <row r="163" spans="1:14" ht="13.5" thickBot="1" x14ac:dyDescent="0.25">
      <c r="A163" s="69"/>
      <c r="B163" s="70"/>
      <c r="C163" s="71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9">
        <f>SUBTOTAL(9,N139:N162)</f>
        <v>1012885</v>
      </c>
    </row>
    <row r="164" spans="1:14" s="2" customFormat="1" ht="13.5" thickBot="1" x14ac:dyDescent="0.25">
      <c r="A164" s="51"/>
      <c r="B164" s="31"/>
      <c r="C164" s="10" t="s">
        <v>13</v>
      </c>
      <c r="D164" s="9">
        <f t="shared" ref="D164:M164" si="16">SUBTOTAL(9,D140:D162)</f>
        <v>266600</v>
      </c>
      <c r="E164" s="9">
        <f t="shared" si="16"/>
        <v>256500</v>
      </c>
      <c r="F164" s="9">
        <f t="shared" si="16"/>
        <v>195685</v>
      </c>
      <c r="G164" s="9">
        <f t="shared" si="16"/>
        <v>46000</v>
      </c>
      <c r="H164" s="9">
        <f t="shared" si="16"/>
        <v>123700</v>
      </c>
      <c r="I164" s="9">
        <f t="shared" si="16"/>
        <v>10000</v>
      </c>
      <c r="J164" s="9">
        <f t="shared" si="16"/>
        <v>19700</v>
      </c>
      <c r="K164" s="9">
        <f t="shared" si="16"/>
        <v>10000</v>
      </c>
      <c r="L164" s="9">
        <f t="shared" si="16"/>
        <v>19700</v>
      </c>
      <c r="M164" s="9">
        <f t="shared" si="16"/>
        <v>65000</v>
      </c>
      <c r="N164" s="9">
        <f>SUM(D164:M164)</f>
        <v>1012885</v>
      </c>
    </row>
    <row r="165" spans="1:14" x14ac:dyDescent="0.2">
      <c r="A165" s="57" t="s">
        <v>208</v>
      </c>
      <c r="B165" s="58"/>
      <c r="C165" s="58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</row>
    <row r="166" spans="1:14" x14ac:dyDescent="0.2">
      <c r="A166" s="39" t="s">
        <v>164</v>
      </c>
      <c r="B166" s="5"/>
      <c r="C166" s="4" t="s">
        <v>161</v>
      </c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6">
        <f>SUM(D166:M166)</f>
        <v>0</v>
      </c>
    </row>
    <row r="167" spans="1:14" x14ac:dyDescent="0.2">
      <c r="A167" s="39" t="s">
        <v>112</v>
      </c>
      <c r="B167" s="5"/>
      <c r="C167" s="4" t="s">
        <v>161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6">
        <f t="shared" ref="N167:N175" si="17">SUM(D167:M167)</f>
        <v>0</v>
      </c>
    </row>
    <row r="168" spans="1:14" x14ac:dyDescent="0.2">
      <c r="A168" s="39" t="s">
        <v>114</v>
      </c>
      <c r="B168" s="5"/>
      <c r="C168" s="4" t="s">
        <v>161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6">
        <f t="shared" si="17"/>
        <v>0</v>
      </c>
    </row>
    <row r="169" spans="1:14" x14ac:dyDescent="0.2">
      <c r="A169" s="39" t="s">
        <v>113</v>
      </c>
      <c r="B169" s="5" t="s">
        <v>235</v>
      </c>
      <c r="C169" s="4" t="s">
        <v>161</v>
      </c>
      <c r="D169" s="26">
        <v>19900</v>
      </c>
      <c r="E169" s="26">
        <v>250</v>
      </c>
      <c r="F169" s="26">
        <v>250</v>
      </c>
      <c r="G169" s="26">
        <v>250</v>
      </c>
      <c r="H169" s="26">
        <v>250</v>
      </c>
      <c r="I169" s="26">
        <v>250</v>
      </c>
      <c r="J169" s="26">
        <v>250</v>
      </c>
      <c r="K169" s="26">
        <v>250</v>
      </c>
      <c r="L169" s="26">
        <v>250</v>
      </c>
      <c r="M169" s="26">
        <v>250</v>
      </c>
      <c r="N169" s="1">
        <f>SUM(D169:M169)</f>
        <v>22150</v>
      </c>
    </row>
    <row r="170" spans="1:14" x14ac:dyDescent="0.2">
      <c r="A170" s="39"/>
      <c r="B170" s="5" t="s">
        <v>184</v>
      </c>
      <c r="C170" s="4" t="s">
        <v>161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>
        <f t="shared" si="17"/>
        <v>0</v>
      </c>
    </row>
    <row r="171" spans="1:14" x14ac:dyDescent="0.2">
      <c r="A171" s="39" t="s">
        <v>115</v>
      </c>
      <c r="B171" s="5"/>
      <c r="C171" s="4" t="s">
        <v>161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6">
        <f t="shared" si="17"/>
        <v>0</v>
      </c>
    </row>
    <row r="172" spans="1:14" x14ac:dyDescent="0.2">
      <c r="A172" s="38"/>
      <c r="B172" s="4" t="s">
        <v>207</v>
      </c>
      <c r="C172" s="4" t="s">
        <v>161</v>
      </c>
      <c r="D172" s="14">
        <v>700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">
        <f>SUM(D172:M172)</f>
        <v>700</v>
      </c>
    </row>
    <row r="173" spans="1:14" x14ac:dyDescent="0.2">
      <c r="A173" s="38"/>
      <c r="B173" s="4" t="s">
        <v>231</v>
      </c>
      <c r="C173" s="4" t="s">
        <v>161</v>
      </c>
      <c r="D173" s="14"/>
      <c r="E173" s="14"/>
      <c r="F173" s="14"/>
      <c r="G173" s="14"/>
      <c r="H173" s="14">
        <v>1500</v>
      </c>
      <c r="I173" s="14">
        <v>4000</v>
      </c>
      <c r="J173" s="14"/>
      <c r="K173" s="14"/>
      <c r="L173" s="14"/>
      <c r="M173" s="14"/>
      <c r="N173" s="1">
        <f>SUM(D173:M173)</f>
        <v>5500</v>
      </c>
    </row>
    <row r="174" spans="1:14" x14ac:dyDescent="0.2">
      <c r="A174" s="39" t="s">
        <v>127</v>
      </c>
      <c r="B174" s="5"/>
      <c r="C174" s="4" t="s">
        <v>161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6">
        <f t="shared" si="17"/>
        <v>0</v>
      </c>
    </row>
    <row r="175" spans="1:14" x14ac:dyDescent="0.2">
      <c r="A175" s="39" t="s">
        <v>116</v>
      </c>
      <c r="B175" s="5"/>
      <c r="C175" s="4" t="s">
        <v>161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6">
        <f t="shared" si="17"/>
        <v>0</v>
      </c>
    </row>
    <row r="176" spans="1:14" x14ac:dyDescent="0.2">
      <c r="A176" s="39" t="s">
        <v>177</v>
      </c>
      <c r="B176" s="5" t="s">
        <v>178</v>
      </c>
      <c r="C176" s="4" t="s">
        <v>161</v>
      </c>
      <c r="D176" s="26">
        <v>1000</v>
      </c>
      <c r="E176" s="26">
        <v>1000</v>
      </c>
      <c r="F176" s="26">
        <v>1000</v>
      </c>
      <c r="G176" s="26">
        <v>1000</v>
      </c>
      <c r="H176" s="26">
        <v>1000</v>
      </c>
      <c r="I176" s="26">
        <v>1000</v>
      </c>
      <c r="J176" s="26">
        <v>1000</v>
      </c>
      <c r="K176" s="26">
        <v>1000</v>
      </c>
      <c r="L176" s="26">
        <v>1000</v>
      </c>
      <c r="M176" s="26">
        <v>1000</v>
      </c>
      <c r="N176" s="52">
        <f t="shared" ref="N176" si="18">SUM(D176:M176)</f>
        <v>10000</v>
      </c>
    </row>
    <row r="177" spans="1:14" ht="13.5" thickBot="1" x14ac:dyDescent="0.25">
      <c r="A177" s="69"/>
      <c r="B177" s="70"/>
      <c r="C177" s="71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9">
        <f>SUM(N165:N176)</f>
        <v>38350</v>
      </c>
    </row>
    <row r="178" spans="1:14" s="2" customFormat="1" ht="13.5" thickBot="1" x14ac:dyDescent="0.25">
      <c r="A178" s="45"/>
      <c r="B178" s="32"/>
      <c r="C178" s="10" t="s">
        <v>36</v>
      </c>
      <c r="D178" s="9">
        <f t="shared" ref="D178:M178" si="19">SUM(D166:D176)</f>
        <v>21600</v>
      </c>
      <c r="E178" s="9">
        <f t="shared" si="19"/>
        <v>1250</v>
      </c>
      <c r="F178" s="9">
        <f t="shared" si="19"/>
        <v>1250</v>
      </c>
      <c r="G178" s="9">
        <f t="shared" si="19"/>
        <v>1250</v>
      </c>
      <c r="H178" s="9">
        <f t="shared" si="19"/>
        <v>2750</v>
      </c>
      <c r="I178" s="9">
        <f t="shared" si="19"/>
        <v>5250</v>
      </c>
      <c r="J178" s="9">
        <f t="shared" si="19"/>
        <v>1250</v>
      </c>
      <c r="K178" s="9">
        <f t="shared" si="19"/>
        <v>1250</v>
      </c>
      <c r="L178" s="9">
        <f t="shared" si="19"/>
        <v>1250</v>
      </c>
      <c r="M178" s="9">
        <f t="shared" si="19"/>
        <v>1250</v>
      </c>
      <c r="N178" s="9">
        <f>SUM(D178:M178)</f>
        <v>38350</v>
      </c>
    </row>
    <row r="179" spans="1:14" x14ac:dyDescent="0.2">
      <c r="A179" s="74" t="s">
        <v>167</v>
      </c>
      <c r="B179" s="58"/>
      <c r="C179" s="58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</row>
    <row r="180" spans="1:14" x14ac:dyDescent="0.2">
      <c r="A180" s="39"/>
      <c r="B180" s="5" t="s">
        <v>175</v>
      </c>
      <c r="C180" s="4" t="s">
        <v>8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">
        <f>SUM(D180:M180)</f>
        <v>0</v>
      </c>
    </row>
    <row r="181" spans="1:14" x14ac:dyDescent="0.2">
      <c r="A181" s="39"/>
      <c r="B181" s="5" t="s">
        <v>0</v>
      </c>
      <c r="C181" s="4" t="s">
        <v>8</v>
      </c>
      <c r="D181" s="14">
        <v>50000</v>
      </c>
      <c r="E181" s="14">
        <v>50000</v>
      </c>
      <c r="F181" s="14">
        <v>60000</v>
      </c>
      <c r="G181" s="14">
        <v>60000</v>
      </c>
      <c r="H181" s="14"/>
      <c r="I181" s="14"/>
      <c r="J181" s="14"/>
      <c r="K181" s="14"/>
      <c r="L181" s="14"/>
      <c r="M181" s="14"/>
      <c r="N181" s="1">
        <f>SUM(D181:M181)</f>
        <v>220000</v>
      </c>
    </row>
    <row r="182" spans="1:14" x14ac:dyDescent="0.2">
      <c r="A182" s="39"/>
      <c r="B182" s="4" t="s">
        <v>176</v>
      </c>
      <c r="C182" s="4" t="s">
        <v>8</v>
      </c>
      <c r="D182" s="14">
        <v>0</v>
      </c>
      <c r="E182" s="14"/>
      <c r="F182" s="14">
        <v>40000</v>
      </c>
      <c r="G182" s="14"/>
      <c r="H182" s="14"/>
      <c r="I182" s="14"/>
      <c r="J182" s="14"/>
      <c r="K182" s="14"/>
      <c r="L182" s="14"/>
      <c r="M182" s="14"/>
      <c r="N182" s="1">
        <f>SUM(D182:H182)</f>
        <v>40000</v>
      </c>
    </row>
    <row r="183" spans="1:14" ht="13.5" thickBot="1" x14ac:dyDescent="0.25">
      <c r="A183" s="69"/>
      <c r="B183" s="71"/>
      <c r="C183" s="71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9">
        <f>SUM(N180:N182)</f>
        <v>260000</v>
      </c>
    </row>
    <row r="184" spans="1:14" s="2" customFormat="1" ht="13.5" thickBot="1" x14ac:dyDescent="0.25">
      <c r="A184" s="45"/>
      <c r="B184" s="32"/>
      <c r="C184" s="10" t="s">
        <v>14</v>
      </c>
      <c r="D184" s="9">
        <f>SUM(D180:D182)</f>
        <v>50000</v>
      </c>
      <c r="E184" s="9">
        <f t="shared" ref="E184:M184" si="20">SUM(E180:E182)</f>
        <v>50000</v>
      </c>
      <c r="F184" s="9">
        <f t="shared" si="20"/>
        <v>100000</v>
      </c>
      <c r="G184" s="9">
        <f t="shared" si="20"/>
        <v>60000</v>
      </c>
      <c r="H184" s="9">
        <f t="shared" si="20"/>
        <v>0</v>
      </c>
      <c r="I184" s="9">
        <f t="shared" si="20"/>
        <v>0</v>
      </c>
      <c r="J184" s="9">
        <f t="shared" si="20"/>
        <v>0</v>
      </c>
      <c r="K184" s="9">
        <f t="shared" si="20"/>
        <v>0</v>
      </c>
      <c r="L184" s="9">
        <f t="shared" si="20"/>
        <v>0</v>
      </c>
      <c r="M184" s="9">
        <f t="shared" si="20"/>
        <v>0</v>
      </c>
      <c r="N184" s="9">
        <f>SUM(D184:M184)</f>
        <v>260000</v>
      </c>
    </row>
    <row r="185" spans="1:14" s="2" customFormat="1" ht="13.5" thickBot="1" x14ac:dyDescent="0.25">
      <c r="A185" s="75" t="s">
        <v>168</v>
      </c>
      <c r="B185" s="76"/>
      <c r="C185" s="77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</row>
    <row r="186" spans="1:14" x14ac:dyDescent="0.2">
      <c r="A186" s="39" t="s">
        <v>164</v>
      </c>
      <c r="B186" s="5"/>
      <c r="C186" s="4" t="s">
        <v>168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>
        <f>SUM(D186:M186)</f>
        <v>0</v>
      </c>
    </row>
    <row r="187" spans="1:14" x14ac:dyDescent="0.2">
      <c r="A187" s="39" t="s">
        <v>112</v>
      </c>
      <c r="B187" s="5"/>
      <c r="C187" s="4" t="s">
        <v>168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>
        <f t="shared" ref="N187:N196" si="21">SUM(D187:M187)</f>
        <v>0</v>
      </c>
    </row>
    <row r="188" spans="1:14" x14ac:dyDescent="0.2">
      <c r="A188" s="39" t="s">
        <v>114</v>
      </c>
      <c r="B188" s="5"/>
      <c r="C188" s="4" t="s">
        <v>168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>
        <f t="shared" si="21"/>
        <v>0</v>
      </c>
    </row>
    <row r="189" spans="1:14" x14ac:dyDescent="0.2">
      <c r="A189" s="39" t="s">
        <v>113</v>
      </c>
      <c r="B189" s="5"/>
      <c r="C189" s="4" t="s">
        <v>168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>
        <f t="shared" si="21"/>
        <v>0</v>
      </c>
    </row>
    <row r="190" spans="1:14" x14ac:dyDescent="0.2">
      <c r="A190" s="39" t="s">
        <v>115</v>
      </c>
      <c r="B190" s="5"/>
      <c r="C190" s="4" t="s">
        <v>168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>
        <f t="shared" si="21"/>
        <v>0</v>
      </c>
    </row>
    <row r="191" spans="1:14" x14ac:dyDescent="0.2">
      <c r="A191" s="38"/>
      <c r="B191" s="4" t="s">
        <v>207</v>
      </c>
      <c r="C191" s="4" t="s">
        <v>168</v>
      </c>
      <c r="D191" s="14">
        <v>700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">
        <f>SUM(D191:M191)</f>
        <v>700</v>
      </c>
    </row>
    <row r="192" spans="1:14" x14ac:dyDescent="0.2">
      <c r="A192" s="38"/>
      <c r="B192" s="4" t="s">
        <v>230</v>
      </c>
      <c r="C192" s="4" t="s">
        <v>168</v>
      </c>
      <c r="D192" s="14"/>
      <c r="E192" s="14"/>
      <c r="F192" s="14">
        <v>23000</v>
      </c>
      <c r="G192" s="14"/>
      <c r="H192" s="14"/>
      <c r="I192" s="14"/>
      <c r="J192" s="14"/>
      <c r="K192" s="14">
        <v>17000</v>
      </c>
      <c r="L192" s="14"/>
      <c r="M192" s="14"/>
      <c r="N192" s="1">
        <f t="shared" ref="N192" si="22">SUM(D192:M192)</f>
        <v>40000</v>
      </c>
    </row>
    <row r="193" spans="1:14" x14ac:dyDescent="0.2">
      <c r="A193" s="39" t="s">
        <v>127</v>
      </c>
      <c r="B193" s="5"/>
      <c r="C193" s="4" t="s">
        <v>168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>
        <f t="shared" si="21"/>
        <v>0</v>
      </c>
    </row>
    <row r="194" spans="1:14" x14ac:dyDescent="0.2">
      <c r="A194" s="39" t="s">
        <v>116</v>
      </c>
      <c r="B194" s="5" t="s">
        <v>146</v>
      </c>
      <c r="C194" s="4" t="s">
        <v>168</v>
      </c>
      <c r="D194" s="26">
        <v>1000</v>
      </c>
      <c r="E194" s="26"/>
      <c r="F194" s="26">
        <v>1000</v>
      </c>
      <c r="G194" s="26"/>
      <c r="H194" s="26">
        <v>1000</v>
      </c>
      <c r="I194" s="26"/>
      <c r="J194" s="26">
        <v>1000</v>
      </c>
      <c r="K194" s="26"/>
      <c r="L194" s="26">
        <v>1000</v>
      </c>
      <c r="M194" s="26"/>
      <c r="N194" s="26">
        <f t="shared" si="21"/>
        <v>5000</v>
      </c>
    </row>
    <row r="195" spans="1:14" x14ac:dyDescent="0.2">
      <c r="A195" s="39"/>
      <c r="B195" s="5" t="s">
        <v>143</v>
      </c>
      <c r="C195" s="4" t="s">
        <v>168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1">
        <f t="shared" si="21"/>
        <v>0</v>
      </c>
    </row>
    <row r="196" spans="1:14" x14ac:dyDescent="0.2">
      <c r="A196" s="39" t="s">
        <v>177</v>
      </c>
      <c r="B196" s="5" t="s">
        <v>178</v>
      </c>
      <c r="C196" s="4" t="s">
        <v>168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1">
        <f t="shared" si="21"/>
        <v>0</v>
      </c>
    </row>
    <row r="197" spans="1:14" ht="13.5" thickBot="1" x14ac:dyDescent="0.25">
      <c r="A197" s="69"/>
      <c r="B197" s="70"/>
      <c r="C197" s="71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9">
        <f>SUM(N186:N196)</f>
        <v>45700</v>
      </c>
    </row>
    <row r="198" spans="1:14" s="2" customFormat="1" ht="13.5" thickBot="1" x14ac:dyDescent="0.25">
      <c r="A198" s="45"/>
      <c r="B198" s="32"/>
      <c r="C198" s="10" t="s">
        <v>37</v>
      </c>
      <c r="D198" s="9">
        <f>SUBTOTAL(9,D186:D196)</f>
        <v>1700</v>
      </c>
      <c r="E198" s="9">
        <f t="shared" ref="E198:M198" si="23">SUBTOTAL(9,E186:E196)</f>
        <v>0</v>
      </c>
      <c r="F198" s="9">
        <f t="shared" si="23"/>
        <v>24000</v>
      </c>
      <c r="G198" s="9">
        <f t="shared" si="23"/>
        <v>0</v>
      </c>
      <c r="H198" s="9">
        <f t="shared" si="23"/>
        <v>1000</v>
      </c>
      <c r="I198" s="9">
        <f t="shared" si="23"/>
        <v>0</v>
      </c>
      <c r="J198" s="9">
        <f t="shared" si="23"/>
        <v>1000</v>
      </c>
      <c r="K198" s="9">
        <f t="shared" si="23"/>
        <v>17000</v>
      </c>
      <c r="L198" s="9">
        <f t="shared" si="23"/>
        <v>1000</v>
      </c>
      <c r="M198" s="9">
        <f t="shared" si="23"/>
        <v>0</v>
      </c>
      <c r="N198" s="79">
        <f>SUM(D198:M198)</f>
        <v>45700</v>
      </c>
    </row>
    <row r="199" spans="1:14" s="2" customFormat="1" x14ac:dyDescent="0.2">
      <c r="A199" s="42"/>
      <c r="B199" s="7" t="s">
        <v>17</v>
      </c>
      <c r="C199" s="11" t="s">
        <v>16</v>
      </c>
      <c r="D199" s="12">
        <f t="shared" ref="D199:M199" si="24">D54+D74+D81+D138+D164+D178+D184+D185+D198</f>
        <v>1428799</v>
      </c>
      <c r="E199" s="12">
        <f t="shared" si="24"/>
        <v>1025150</v>
      </c>
      <c r="F199" s="12">
        <f t="shared" si="24"/>
        <v>895135</v>
      </c>
      <c r="G199" s="12">
        <f t="shared" si="24"/>
        <v>777950</v>
      </c>
      <c r="H199" s="12">
        <f t="shared" si="24"/>
        <v>564650</v>
      </c>
      <c r="I199" s="12">
        <f t="shared" si="24"/>
        <v>416650</v>
      </c>
      <c r="J199" s="12">
        <f t="shared" si="24"/>
        <v>306650</v>
      </c>
      <c r="K199" s="12">
        <f t="shared" si="24"/>
        <v>181950</v>
      </c>
      <c r="L199" s="12">
        <f t="shared" si="24"/>
        <v>154650</v>
      </c>
      <c r="M199" s="12">
        <f t="shared" si="24"/>
        <v>232950</v>
      </c>
      <c r="N199" s="12">
        <f>SUM(D199:M199)</f>
        <v>5984534</v>
      </c>
    </row>
  </sheetData>
  <phoneticPr fontId="3" type="noConversion"/>
  <printOptions gridLines="1"/>
  <pageMargins left="0.5" right="0.5" top="1.25" bottom="0.5" header="0.5" footer="0.25"/>
  <pageSetup paperSize="5" orientation="landscape" r:id="rId1"/>
  <headerFooter alignWithMargins="0">
    <oddHeader>&amp;CBrunswick School Department
Capital Projects Less than $100,000
FY 16 through FY 26
&amp;R&amp;D</oddHeader>
    <oddFooter>&amp;RPage 2</oddFooter>
  </headerFooter>
  <rowBreaks count="7" manualBreakCount="7">
    <brk id="26" max="16383" man="1"/>
    <brk id="54" max="16383" man="1"/>
    <brk id="81" max="16383" man="1"/>
    <brk id="107" max="16383" man="1"/>
    <brk id="138" max="16383" man="1"/>
    <brk id="178" max="16383" man="1"/>
    <brk id="19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43" sqref="B43"/>
    </sheetView>
  </sheetViews>
  <sheetFormatPr defaultRowHeight="12.75" x14ac:dyDescent="0.2"/>
  <cols>
    <col min="1" max="1" width="12.85546875" style="29" bestFit="1" customWidth="1"/>
    <col min="2" max="2" width="12.85546875" bestFit="1" customWidth="1"/>
  </cols>
  <sheetData>
    <row r="1" spans="1:2" x14ac:dyDescent="0.2">
      <c r="A1" s="29" t="s">
        <v>185</v>
      </c>
    </row>
    <row r="2" spans="1:2" x14ac:dyDescent="0.2">
      <c r="A2" s="29" t="s">
        <v>4</v>
      </c>
    </row>
    <row r="3" spans="1:2" x14ac:dyDescent="0.2">
      <c r="A3" s="29" t="s">
        <v>115</v>
      </c>
    </row>
    <row r="4" spans="1:2" x14ac:dyDescent="0.2">
      <c r="B4" t="s">
        <v>186</v>
      </c>
    </row>
    <row r="5" spans="1:2" x14ac:dyDescent="0.2">
      <c r="B5" t="s">
        <v>187</v>
      </c>
    </row>
    <row r="6" spans="1:2" x14ac:dyDescent="0.2">
      <c r="B6" t="s">
        <v>188</v>
      </c>
    </row>
    <row r="7" spans="1:2" x14ac:dyDescent="0.2">
      <c r="A7" s="29" t="s">
        <v>189</v>
      </c>
    </row>
    <row r="8" spans="1:2" x14ac:dyDescent="0.2">
      <c r="B8" t="s">
        <v>190</v>
      </c>
    </row>
    <row r="9" spans="1:2" x14ac:dyDescent="0.2">
      <c r="B9" t="s">
        <v>191</v>
      </c>
    </row>
    <row r="10" spans="1:2" x14ac:dyDescent="0.2">
      <c r="B10" t="s">
        <v>192</v>
      </c>
    </row>
    <row r="11" spans="1:2" x14ac:dyDescent="0.2">
      <c r="B11" t="s">
        <v>193</v>
      </c>
    </row>
    <row r="12" spans="1:2" x14ac:dyDescent="0.2">
      <c r="B12" t="s">
        <v>194</v>
      </c>
    </row>
    <row r="13" spans="1:2" x14ac:dyDescent="0.2">
      <c r="A13" s="29" t="s">
        <v>113</v>
      </c>
    </row>
    <row r="14" spans="1:2" x14ac:dyDescent="0.2">
      <c r="B14" t="s">
        <v>195</v>
      </c>
    </row>
    <row r="15" spans="1:2" x14ac:dyDescent="0.2">
      <c r="B15" t="s">
        <v>196</v>
      </c>
    </row>
    <row r="16" spans="1:2" x14ac:dyDescent="0.2">
      <c r="B16" t="s">
        <v>197</v>
      </c>
    </row>
    <row r="17" spans="2:2" x14ac:dyDescent="0.2">
      <c r="B17" t="s">
        <v>198</v>
      </c>
    </row>
    <row r="18" spans="2:2" x14ac:dyDescent="0.2">
      <c r="B18" t="s">
        <v>199</v>
      </c>
    </row>
    <row r="19" spans="2:2" x14ac:dyDescent="0.2">
      <c r="B19" t="s">
        <v>200</v>
      </c>
    </row>
    <row r="39" spans="1:2" x14ac:dyDescent="0.2">
      <c r="A39" s="29" t="s">
        <v>7</v>
      </c>
      <c r="B39" t="s">
        <v>206</v>
      </c>
    </row>
    <row r="40" spans="1:2" x14ac:dyDescent="0.2">
      <c r="A40" s="29" t="s">
        <v>33</v>
      </c>
      <c r="B40" t="s">
        <v>211</v>
      </c>
    </row>
    <row r="41" spans="1:2" x14ac:dyDescent="0.2">
      <c r="B41" t="s">
        <v>213</v>
      </c>
    </row>
    <row r="42" spans="1:2" x14ac:dyDescent="0.2">
      <c r="B42" t="s">
        <v>212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Minor</vt:lpstr>
      <vt:lpstr>Renewables</vt:lpstr>
      <vt:lpstr>Minor!Print_Area</vt:lpstr>
      <vt:lpstr>Minor!Print_Titles</vt:lpstr>
      <vt:lpstr>Projects_Cross_Query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Oikle</dc:creator>
  <cp:lastModifiedBy>Paul Caron</cp:lastModifiedBy>
  <cp:lastPrinted>2015-10-16T16:57:43Z</cp:lastPrinted>
  <dcterms:created xsi:type="dcterms:W3CDTF">2002-12-10T15:04:49Z</dcterms:created>
  <dcterms:modified xsi:type="dcterms:W3CDTF">2015-10-28T13:39:31Z</dcterms:modified>
</cp:coreProperties>
</file>